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509190" sheetId="1" r:id="rId1"/>
  </sheets>
  <definedNames/>
  <calcPr fullCalcOnLoad="1"/>
</workbook>
</file>

<file path=xl/sharedStrings.xml><?xml version="1.0" encoding="utf-8"?>
<sst xmlns="http://schemas.openxmlformats.org/spreadsheetml/2006/main" count="1646" uniqueCount="466">
  <si>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</si>
  <si>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</si>
  <si>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</si>
  <si>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</si>
  <si>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</si>
  <si>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</si>
  <si>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</si>
  <si>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</si>
  <si>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</si>
  <si>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</si>
  <si>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</si>
  <si>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</si>
  <si>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</si>
  <si>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</si>
  <si>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</si>
  <si>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</si>
  <si>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</si>
  <si>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</si>
  <si>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</si>
  <si>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</si>
  <si>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</si>
  <si>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</si>
  <si>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Kakadu</t>
  </si>
  <si>
    <t>Y</t>
  </si>
  <si>
    <t>Ooraminna</t>
  </si>
  <si>
    <t>Coyote's Crazy Smart Science Show</t>
  </si>
  <si>
    <t>Our Youth Host, Isa and our Science Questers are inspired by the leadership of T'Sou-Ke Nation and other First Nations bringing Solar Power to their communities.</t>
  </si>
  <si>
    <t>Solar Power</t>
  </si>
  <si>
    <t>CANADA</t>
  </si>
  <si>
    <t>Aussie Bush Tales</t>
  </si>
  <si>
    <t>Elder Moort is sleeping in his humpy when he hears a noise behind a bush and sends the children to find out what is making the noise. The children find a cave and are chased by a black boar.</t>
  </si>
  <si>
    <t>Waabiny Time</t>
  </si>
  <si>
    <t>Keny, Koodjal, Dambart-One, Two Three. Counting is moorditj And do you know the kala, the colours of the rainbow</t>
  </si>
  <si>
    <t>Colours And Numbers</t>
  </si>
  <si>
    <t>USA</t>
  </si>
  <si>
    <t>Little J &amp; Big Cuz</t>
  </si>
  <si>
    <t>Aaron the class mascot is missing... and Little J fears he's lost in the desert.</t>
  </si>
  <si>
    <t>Where's Aaron?</t>
  </si>
  <si>
    <t>Wolf Joe</t>
  </si>
  <si>
    <t>Joe's ambitious baking ideas get everyone covered in dough but after his friends help retrieve Kookum's lost recipe card they create delicious bannock treats for the community.</t>
  </si>
  <si>
    <t>Big Bannock Bake</t>
  </si>
  <si>
    <t>Nanny Tuta</t>
  </si>
  <si>
    <t>It is late at night and it's dark at Nanny Tuta's place. The Fox is very afraid of the dark, but Tuta is brave - she will look up the darkness to catch it, so that Foxy can fall asleep peacefully.</t>
  </si>
  <si>
    <t>Darkness</t>
  </si>
  <si>
    <t>UNITED KINGDOM</t>
  </si>
  <si>
    <t>Spartakus And The Sun Beneath The Sea</t>
  </si>
  <si>
    <t>Bob and Rebecca have collected the fragments of a kind of fossil, which they manage to reconstruct and discover it is a mask. Shortly after, our heroes wake up in a strange clearing.</t>
  </si>
  <si>
    <t>FRANCE</t>
  </si>
  <si>
    <t>Bushwhacked</t>
  </si>
  <si>
    <t xml:space="preserve">a w </t>
  </si>
  <si>
    <t>Find out why Kamil challenges Kayne to wash his hair with camel urine in a hilarious episode of Bushwhacked with the grossest mission yet!</t>
  </si>
  <si>
    <t>Camels</t>
  </si>
  <si>
    <t>The Magic Canoe</t>
  </si>
  <si>
    <t>Julie uses her strength to take an object she covets. In a funny adventure, she will become aware that it is not at all pleasant to take something by force.</t>
  </si>
  <si>
    <t>Julie And Mimi The Ant</t>
  </si>
  <si>
    <t>Nico doesn't think it's so bad to ignore the instructions he receives. In adventure, he worries when Pam doesn't respect the instructions and isn't at the meeting point at the agreed time.</t>
  </si>
  <si>
    <t>Nico Is Worried</t>
  </si>
  <si>
    <t>Motor Sport: Dakar Rally 2023</t>
  </si>
  <si>
    <t>NC</t>
  </si>
  <si>
    <t>All the best moments and highlights from the Dakar Rally, Stage 8. International Motor Sport, 2023.</t>
  </si>
  <si>
    <t>Dakar Rally, Stage 8</t>
  </si>
  <si>
    <t>SAUDI ARABIA</t>
  </si>
  <si>
    <t>Rugby League 2022: Koori Knockout</t>
  </si>
  <si>
    <t>Relive all the magic of the 50th edition of the Koori Knockout - an unforgettable gathering of sport and culture.</t>
  </si>
  <si>
    <t>Mens Round 2 - Castlereigh All Blacks V Toomelah Tigers</t>
  </si>
  <si>
    <t xml:space="preserve">Over The Black Dot </t>
  </si>
  <si>
    <t>A weekly off-the-cuff footy chat with Rugby League great Dean Widders and Timana Tahu with regular recurring guest Bo De La Cruz. They discuss everything from the grass roots all the way to the NRL.</t>
  </si>
  <si>
    <t>Nyoongar Footy Magic</t>
  </si>
  <si>
    <t>Nicky Winmar is a Nyoongar man from Pingelly, WA. He played 341 games of AFL football. In 93' Nicky became an Indigenous hero when photographed responding to racial crowd abuse by raising his jumper.</t>
  </si>
  <si>
    <t>Nicky Winmar</t>
  </si>
  <si>
    <t>First Nations Indigenous Football Cup</t>
  </si>
  <si>
    <t>Catch all the action from the 2022 First Nations Indigenous Football Cup.</t>
  </si>
  <si>
    <t>Men's Semi Final 1 - NT Waa Waas V NT Central Coast Spirit</t>
  </si>
  <si>
    <t>Rugby Union 2022: Ella 7s</t>
  </si>
  <si>
    <t>Rugby 7s at its grassroots best played in the Ella spirit.</t>
  </si>
  <si>
    <t>Afl 2022: Ntfl Women's Under 18s</t>
  </si>
  <si>
    <t>All the action from the NTFL Women's Under 18s 2022 season.</t>
  </si>
  <si>
    <t>Afl 2022: Ntfl Men's Under 18s</t>
  </si>
  <si>
    <t>All the action from the NTFL Men's Under 18s 2022 season.</t>
  </si>
  <si>
    <t>Round 9 - Darwin Buffaloes V Waratah</t>
  </si>
  <si>
    <t>The Whole Table</t>
  </si>
  <si>
    <t>A ground-breaking all Indigenous panel show, co-produced by Sydney Theatre Company and NITV exploring a range of issues that impact Indigenous people both here in Australia and abroad.</t>
  </si>
  <si>
    <t>Nitv News Update 2023</t>
  </si>
  <si>
    <t>The latest news from the oldest living culture, Join Natalie Ahmat and the team of NITV journalists for stories from an Indigenous perspective.</t>
  </si>
  <si>
    <t xml:space="preserve">Wild West </t>
  </si>
  <si>
    <t>Great deserts are at the heart of America's great frontier. A tough place to live, but nature and people have found some extraordinary ways to win through, forging a unique pioneering spirit.</t>
  </si>
  <si>
    <t>Desert Heartlands</t>
  </si>
  <si>
    <t>Asking For It</t>
  </si>
  <si>
    <t>M</t>
  </si>
  <si>
    <t xml:space="preserve">a l v </t>
  </si>
  <si>
    <t xml:space="preserve"> </t>
  </si>
  <si>
    <t>Subjects Of Desire</t>
  </si>
  <si>
    <t>MA</t>
  </si>
  <si>
    <t xml:space="preserve">a v </t>
  </si>
  <si>
    <t>Subjects Of Desire is a culturally significant, provocative film that deconstructs what we understand about race and the power behind beauty.</t>
  </si>
  <si>
    <t>Rurangi</t>
  </si>
  <si>
    <t xml:space="preserve">a l </t>
  </si>
  <si>
    <t>After skipping town a decade earlier, transgender activist Caz Davis returns home to the remote, conservative dairy community of Rurangi, hoping to reconnect with his estranged father. (Elz Carrad)</t>
  </si>
  <si>
    <t>NEW ZEALAND</t>
  </si>
  <si>
    <t>Songlines on Screen</t>
  </si>
  <si>
    <t>After years of haunting silence, Tom returns to his grandmother's country, seeking the permission of Lawmen to learn Dhambul, the Morning Star ceremony.</t>
  </si>
  <si>
    <t>Finding Mawiranga</t>
  </si>
  <si>
    <t>Mataranka</t>
  </si>
  <si>
    <t>Hermannsburg</t>
  </si>
  <si>
    <t>Isa introduces us to the world of skateboarding and our Science Questers learn how physics, force, energy and gravity are in motion while skateboarding - while having fun doing ollies!</t>
  </si>
  <si>
    <t>Skateboarding</t>
  </si>
  <si>
    <t>The children walk to the coast to enjoy some oyster pearl meat. They are walking for days then finally see the sandy beaches for the first time. Here they find a black pearl and turtle nest.</t>
  </si>
  <si>
    <t>Turtles Nest</t>
  </si>
  <si>
    <t>Maara, hands and djena, feet are very useful to us and together with the other parts of our body help us every day. Maara baam, hands clap and djena kakarook, feet dance. It's too deadly koolangka.</t>
  </si>
  <si>
    <t>Body And Movement</t>
  </si>
  <si>
    <t>Little J is convinced there's a real live monster in the backyard.</t>
  </si>
  <si>
    <t>Old Monster Dog</t>
  </si>
  <si>
    <t>Joe is convinced animals love his flute playing but when they follow him to the Three Sisters garden he and his friends cannot make them leave but it's Smudge the puppy who saves the day.</t>
  </si>
  <si>
    <t>Pied Piper Joe</t>
  </si>
  <si>
    <t>Today there is a music in the house - Tuta and the Fox are dancing. Their friend Fennec has a nice game in mind... Will you play along?</t>
  </si>
  <si>
    <t>Dance And Freeze</t>
  </si>
  <si>
    <t>After Spartakus and the crew lose the pirates they crash into an arctic region.</t>
  </si>
  <si>
    <t>Emergency Landing</t>
  </si>
  <si>
    <t>Kayne and Kamil meet the cast of mantas, dolphins, soldier crabs and turtles in Kayne's quest to help the endangered dugong from the threat of extinction in this important episode of Bushwhacked!</t>
  </si>
  <si>
    <t>Dugong</t>
  </si>
  <si>
    <t>Pam has fun with Amak, a puppy who wants to dig a tunnel under the snow but Pam objects, it could be dangerous. Amak makes Pam promise to keep her tunnel a secret.</t>
  </si>
  <si>
    <t>Julie falls on her butt and gets angry when others laugh nicely. On an adventure, she meets a young lynx who comically runs into a tree. Julie laughs and he gets angry.</t>
  </si>
  <si>
    <t>Laughing With Julie</t>
  </si>
  <si>
    <t>Ganbu Gulin: One Mob</t>
  </si>
  <si>
    <t xml:space="preserve">a </t>
  </si>
  <si>
    <t>Stripped of their right to hold citizenship ceremonies, the Darebin community Aboriginal community and the Council created a new day to celebrate living together.</t>
  </si>
  <si>
    <t>Shortland Street</t>
  </si>
  <si>
    <t>The Best Medicine club kicks off when task-mistress Jojo issues her first challenge. Esther, hurt after Marty's rejection, can't help getting competitive with Monique.</t>
  </si>
  <si>
    <t>The Cook Up With Adam Liaw</t>
  </si>
  <si>
    <t>Adam and guests Ethiopian refugee Sara Taddasse and Burmese refugee Sally Win are in the Cook Up kitchen to create VIP,very important plate, dishes.</t>
  </si>
  <si>
    <t>Refugee: Vip</t>
  </si>
  <si>
    <t>Molly Of Denali</t>
  </si>
  <si>
    <t>Molly, Trini and Nina go out to pick cloudberries to make a pie for Molly's mom; Molly and Tooey find a strange box under the floorboards and discover something valuable inside.</t>
  </si>
  <si>
    <t>Picking Cloudberries / Puzzled</t>
  </si>
  <si>
    <t>Detectives Little J and Levi are on the case when precious things go missing...</t>
  </si>
  <si>
    <t>Kid Detectives</t>
  </si>
  <si>
    <t xml:space="preserve">Aussie Bush Tales </t>
  </si>
  <si>
    <t>One fresh misty morning a young Aboriginal boy went running through the bush, he kicked his big toe on a rock hopping around on one foot he put his throbbing toe into the river.</t>
  </si>
  <si>
    <t>Ouch! My Golden Toe</t>
  </si>
  <si>
    <t xml:space="preserve">Seven Sacred Laws </t>
  </si>
  <si>
    <t>A large and imposing creature similar to Bigfoot, the Sabe, appears to teach the boy about the Law of Honesty.</t>
  </si>
  <si>
    <t>Sabe (Honesty)</t>
  </si>
  <si>
    <t>Grace Beside Me</t>
  </si>
  <si>
    <t>Fuzzy learns that if she doesn't respect her gift, she will lose it.</t>
  </si>
  <si>
    <t xml:space="preserve">Our Stories </t>
  </si>
  <si>
    <t>Chris spent his 18th birthday behind bars. He then decided to turn his life around and take control of his life. He found Muay Thai and became World Champion.</t>
  </si>
  <si>
    <t>Aboriginal Warrior</t>
  </si>
  <si>
    <t>Our Stories</t>
  </si>
  <si>
    <t xml:space="preserve">a d </t>
  </si>
  <si>
    <t>A personal journey through the quagmire of family trauma, identity, drug addiction and finally redemption. Sean Leeway takes us down the dark alleys of his life on the streets of Rockhampton.</t>
  </si>
  <si>
    <t>Rockbottom In Rockhampton</t>
  </si>
  <si>
    <t>APTN National News</t>
  </si>
  <si>
    <t>News week in review from Canada's Indigenous broadcaster APTN.</t>
  </si>
  <si>
    <t>Bamay</t>
  </si>
  <si>
    <t>Slow TV is back on NITV with more beautiful Bamay, celebrating stunning landscapes of Countries across Australia. Sit back and relax with the healing powers of Country.</t>
  </si>
  <si>
    <t>Girramay Country-  Cardwell QLD Part 2</t>
  </si>
  <si>
    <t>Undiscovered Vistas</t>
  </si>
  <si>
    <t>From the icy peaks of age-old mountain glaciers to the fog-shrouded canopies of Canada's only rainforest, Vancouver Island is the wettest place in North America.</t>
  </si>
  <si>
    <t>Vancouver Island</t>
  </si>
  <si>
    <t>Australia's Health Revolution</t>
  </si>
  <si>
    <t xml:space="preserve">a q </t>
  </si>
  <si>
    <t>Dr Michael Mosley was himself diagnosed with Type 2 diabetes and was determined to reverse this with diet, not drugs. He successfully did so and now wants to encourage Australians to do so.</t>
  </si>
  <si>
    <t>Living Black</t>
  </si>
  <si>
    <t>Living Black celebrates 20 years on air as Australia's longest running Indigenus Current Affairs program. Join Karla Grant as she explores the issues facing Indigenous Australians.</t>
  </si>
  <si>
    <t>Tupaia's Endeavour</t>
  </si>
  <si>
    <t>Fukry</t>
  </si>
  <si>
    <t xml:space="preserve">a d l s v </t>
  </si>
  <si>
    <t>Fukry is a doom rom-com set in Albuquerque, New Mexico. The feature film follows a group of Native American men and women as they go through the ups and downs of love.</t>
  </si>
  <si>
    <t>Ngumpin Kartiya</t>
  </si>
  <si>
    <t>This documentary looks at a proud and sometimes difficult past, and also celebrates a bright and better future.</t>
  </si>
  <si>
    <t>Palm Valley</t>
  </si>
  <si>
    <t>Anzac Hill</t>
  </si>
  <si>
    <t>We follow Kai and Anostin to Iceland to discover what happens underground and how almost 90% of Iceland homes are heated by geothermal power.</t>
  </si>
  <si>
    <t>Underground</t>
  </si>
  <si>
    <t>The children go down to the Paperbark Billabong hoping to see the strange creature which the Elder Moort tells them lives in the water. Moort describes the noise made by the creature as 'Baoloo-oo'.</t>
  </si>
  <si>
    <t>Billabong Baoloo-Oo</t>
  </si>
  <si>
    <t>Djinang, Look! It's a yongka, a kangaroo. And can you see the wetj, the emu full of feathers</t>
  </si>
  <si>
    <t>Animals And Tracks</t>
  </si>
  <si>
    <t>Can Big Cuz face dancing in front of the school, and will Little J ever see his caterpillar again?</t>
  </si>
  <si>
    <t>Transformation</t>
  </si>
  <si>
    <t xml:space="preserve">Wolf Joe </t>
  </si>
  <si>
    <t>Nina is sure new speed skates will make her faster than Joe but when Chief Madwe gets blown down the ice covered lake by a big wind it is her natural athletic ability that allows her to save him.</t>
  </si>
  <si>
    <t>Speed Skater</t>
  </si>
  <si>
    <t xml:space="preserve">Nanny Tuta </t>
  </si>
  <si>
    <t>Nanny Tuta and the Fox have decided to play the shadow theatre. Do you know how to create shadow images? Join in and watch Tuta's show together with Foxy!</t>
  </si>
  <si>
    <t>Shadow Theatre</t>
  </si>
  <si>
    <t>Spartakus has led Tehrig to a disreputable town, hoping to find his friend Quillsinger, the bad boy poet.</t>
  </si>
  <si>
    <t>Kamil challenges Kayne to rescue a venomous, temperamental King Brown snake - and the King Brown is not too happy about it!</t>
  </si>
  <si>
    <t>King Brown Snake</t>
  </si>
  <si>
    <t>Nico will be confronted by Victor who just like him doesn't like to lose. When Victor's behavior leads to a major consequence, Nico will understand how unpleasant his reactions can be.</t>
  </si>
  <si>
    <t>Nico Doesn't Like To Lose</t>
  </si>
  <si>
    <t>The children have to build shelters with whatever they have at hand. Pam, who thinks she is slow, finishes before Julie and Nico who think they are the fastest!</t>
  </si>
  <si>
    <t>Artie: Our Tribute To A Legend</t>
  </si>
  <si>
    <t>We remember and celebrate the life and achievements of the late great Arthur Beetson. Hosted by Brad Cooke and Mark Beetson.</t>
  </si>
  <si>
    <t>Jack is thrown when Dawn returns to cover a few shifts. Jack revels in having his bestie back, but senses something is up when he interrupts an emotional moment between Dawn and a comatose Damo.</t>
  </si>
  <si>
    <t>Afghan refugee and owner of Zac's Great Food Zac Zikiriya, and advocate for refugee and migrant women Rosemary Kariuki join Adam in the Cook Up kitchen to create some nutty inspired dishes.</t>
  </si>
  <si>
    <t>Refugee: In A Nutshell</t>
  </si>
  <si>
    <t>Molly helps Grandpa Nat fix the broken fish wheel; Molly learns that her dad competed in the Native Youth Olympics.</t>
  </si>
  <si>
    <t>King Run / Native Youth Olympics</t>
  </si>
  <si>
    <t>Big Cuz doubts she's got what it takes to captain the school's rugby team.</t>
  </si>
  <si>
    <t>Footy Trip</t>
  </si>
  <si>
    <t>The children walk among the termite mounds, they notice ants all over the ground, they wanted to catch an echidna for a stew. Then they heard a strange voice coming from the billabong.</t>
  </si>
  <si>
    <t>Run Echidna Run</t>
  </si>
  <si>
    <t>A Beaver scurries up to the boy from behind a fallen tree to provide the Law of Wisdom.</t>
  </si>
  <si>
    <t>Beaver (Wisdom)</t>
  </si>
  <si>
    <t>Fuzzy's premonitions and Pop's search for his Ancestors threaten Harmony day.</t>
  </si>
  <si>
    <t>Blackbird</t>
  </si>
  <si>
    <t>The story of William McHughes who helped build Raukkan Church, which is featured on the $50 note alongside Uncle David Uniapon.</t>
  </si>
  <si>
    <t>Raukkan Church</t>
  </si>
  <si>
    <t>We follow today's artists as the Indigenous Lore art of the Bardi people continues to be created and given to the young men initiated into the tribe.</t>
  </si>
  <si>
    <t>Indian Country Today</t>
  </si>
  <si>
    <t>Native American News</t>
  </si>
  <si>
    <t>Gomeroi Country -  Moree NSW Part 1</t>
  </si>
  <si>
    <t xml:space="preserve">Kenya Wildlife Diaries </t>
  </si>
  <si>
    <t>Colonial Combat</t>
  </si>
  <si>
    <t xml:space="preserve">a l v w </t>
  </si>
  <si>
    <t>Tuwhare has returned to Kauri Bay and old rivalries with brother Kingi are inflamed. Felton schemes to take the wrestling game away from Kingi and Harold.</t>
  </si>
  <si>
    <t>My Land, My Rules</t>
  </si>
  <si>
    <t>The Barber</t>
  </si>
  <si>
    <t>Jonique carves herself a new path and Peleti comes to terms with his past.</t>
  </si>
  <si>
    <t>Fa'amagaloina / Te Murunga Hara</t>
  </si>
  <si>
    <t>Blacula</t>
  </si>
  <si>
    <t>Waitotara</t>
  </si>
  <si>
    <t>Spirit To Soar</t>
  </si>
  <si>
    <t xml:space="preserve">l </t>
  </si>
  <si>
    <t>Maningrida</t>
  </si>
  <si>
    <t>Stanley Chasm</t>
  </si>
  <si>
    <t>Science Questers get to ask Commander John Herrington what its like to be an Astronaut while Corey Gray shares what it's like to be part of a science team the proved Gravitational Waves!</t>
  </si>
  <si>
    <t>Astronomy</t>
  </si>
  <si>
    <t>Elder Moort goes fishing and is keen to show the children what an experienced hunter he is. He spots a long neck turtle in the swamp and positions himself on a log only to feel it move beneath him.</t>
  </si>
  <si>
    <t>Crocodile In A Swamp</t>
  </si>
  <si>
    <t>In Noongar Boodgar, Noongar Country there's so much to see. Wano, this way the djet, the flowers and ali bidi, that way you can see the boorn, the trees. Moorditj!</t>
  </si>
  <si>
    <t>Country And Directions</t>
  </si>
  <si>
    <t>Little J knows there's something that scares him but he's even more scared of being found out.</t>
  </si>
  <si>
    <t>Nothing Scares Me</t>
  </si>
  <si>
    <t>Joe believes he has magician's skills until he discovers Smudge the puppy helped in every one of his tricks but his real skill shines through when leading a rescue on a creaky bridge.</t>
  </si>
  <si>
    <t>Turtle Bay Talent Show</t>
  </si>
  <si>
    <t>Nanny Tuta loves all kinds of miracles and magic tricks. Together with the Fox they will show us some of their favourites. Follow the magic Foxy will play on Tuta...</t>
  </si>
  <si>
    <t>Magic</t>
  </si>
  <si>
    <t>Bob and Rebecca are convinced they have found the cave where it all started. Did they come back to their village? They try to return home but the village they explore is not exactly the same.</t>
  </si>
  <si>
    <t>Interstratas War</t>
  </si>
  <si>
    <t>Kayne and Kamil brave shark infested waters, dodge salt-water crocodiles and come face to face with venomous sea snakes before meeting the box jellyfish!</t>
  </si>
  <si>
    <t>Box Jellyfish</t>
  </si>
  <si>
    <t>Julie confuses wants with needs. When she wants something, she says 'she needs it'. The Cocasse adventure will help her make the distinction between the two.</t>
  </si>
  <si>
    <t>Julie's Whims</t>
  </si>
  <si>
    <t>Nico doesn't pay attention to what's around him, but he gets a taste of his own medicine when Farfadet the Coyote, who is desperate to play, harms him.</t>
  </si>
  <si>
    <t>Nico The Tornado</t>
  </si>
  <si>
    <t xml:space="preserve">Living By The Stars </t>
  </si>
  <si>
    <t>The first lunar stella month marked by the stars, Pipiri. This is a time when people gaather around fire and huddle together for warmth, hence the name Pipiri.</t>
  </si>
  <si>
    <t>Te Tahi O Pipiri</t>
  </si>
  <si>
    <t>Yarripiri the giant ancestral taipan created the Jardiwanpa Songline through his journey, bringing songs, law and the Jardiwanpa fire ceremony to Warlpiri people.</t>
  </si>
  <si>
    <t>Yarripiri's Journey</t>
  </si>
  <si>
    <t>Lagau Danalaig - An Island Life</t>
  </si>
  <si>
    <t>With an idyllic island lifestyle as the backdrop, we find out what makes Badu unique through the stories of the people as expressed in their art and culture.</t>
  </si>
  <si>
    <t>TK and Cece are rocked when Te Rongopai returns to Ferndale, unannounced. Though Te Rongopai keeps it all very professional, TK is uneasy about working with her, and worried for Cece.</t>
  </si>
  <si>
    <t>In the Cook Up kitchen, we have Lentil As Anything owner and creator Shanaka Fernando and chef colleague and Sri Lankan refugee Chandra Kanapathipillai to create their ultimate curries with Adam.</t>
  </si>
  <si>
    <t>Refugee: Curry</t>
  </si>
  <si>
    <t>Sleepover time! When a blizzard hits Qyah Molly has to spend the night at Tooey's house.</t>
  </si>
  <si>
    <t>Operation Sleepover / Beneath The Surface</t>
  </si>
  <si>
    <t>Ride to School Day looms...will Little J be ready to ride Big Cuz's old bike in time?</t>
  </si>
  <si>
    <t>New Old Bike</t>
  </si>
  <si>
    <t>Elder Moort wanted goats milk to drink, he sent the boys into the gorges looking for a herd of goats. They brought back a billy goat. Elder Moort yelled out to the boys - 'This is not a milking goat!'</t>
  </si>
  <si>
    <t>Desert Billy Goats</t>
  </si>
  <si>
    <t>The boy is startled as a Timber Wolf steps out of the shadow to explain the Law of Humility.</t>
  </si>
  <si>
    <t>Wolf (Humility)</t>
  </si>
  <si>
    <t>Fuzzy is haunted by her Uncle Lefty, leaving her with a moral dilemma that threatens her friendship with Tui.</t>
  </si>
  <si>
    <t>Catch Your Death</t>
  </si>
  <si>
    <t xml:space="preserve">When a traditional song that has lost its dance is given to a Brisbane Murri dance troupe, they embark on a spiritual journey of reconnection and healing.  </t>
  </si>
  <si>
    <t>Yoonthalla</t>
  </si>
  <si>
    <t>Anangu singer Zaachariaha Fielding of Electric Fields returns home to the central desert community of Mimili to reveal the inspiration behind his music and the challenges he overcame as a child.</t>
  </si>
  <si>
    <t>Voice From The Desert</t>
  </si>
  <si>
    <t>Te Ao with Moana</t>
  </si>
  <si>
    <t>A weekly current affairs program that examines New Zealand and international stories through a Maori lens. From Maori Television, Auckland, NZ, in English.</t>
  </si>
  <si>
    <t>Gomeroi Country - Moree NSW Part 2</t>
  </si>
  <si>
    <t>Supreme Team</t>
  </si>
  <si>
    <t>Yokayi Footy</t>
  </si>
  <si>
    <t>Yokayi is Victory! AFL is back. Yokayi Footy returns with more deadly AFL action, interviews, and analysis. Hosted by Megan Waters and Andrew Krakouer.</t>
  </si>
  <si>
    <t>Jordan Rides The Bus</t>
  </si>
  <si>
    <t>The real reason why Michael Jordan quit basketball to play Double-A-baseball and subjected himself to what mortal athletes go through daily.</t>
  </si>
  <si>
    <t>Inferno Without Borders</t>
  </si>
  <si>
    <t>Ballooning</t>
  </si>
  <si>
    <t>Katherine Gorge</t>
  </si>
  <si>
    <t>Kai and Anostin visit Iceland to see how geology, chemistry, physics and even creativity go into volcanology - the study of volcanoes.</t>
  </si>
  <si>
    <t>Volcanoes</t>
  </si>
  <si>
    <t>Elder Moort spots an eagle flying over camp and decides he would like it for a pet. Moort calls the children to catch it for him. Later Moort is startled to see Boya in the sky holding onto a rope.</t>
  </si>
  <si>
    <t>Flight Of An Eagle</t>
  </si>
  <si>
    <t>Mereny and kep, food and water keep us walang, healthy. How about a yongka stew, a kangaroo stew? Yum yum sounds moorditj!</t>
  </si>
  <si>
    <t>Food And Drink</t>
  </si>
  <si>
    <t>Big Cuz and Little J must put aside their differences to outwit a territorial magpie.</t>
  </si>
  <si>
    <t>Territories</t>
  </si>
  <si>
    <t>In a frog filled marsh Joe and the team stretch their skills rescuing a baby skunk then must use teamwork to build a new shelter for the whole skunk family before a big storm arrives.</t>
  </si>
  <si>
    <t>Skunk Den Do Over</t>
  </si>
  <si>
    <t>A very nice family lives in Tuta's dollhouse - dad, mom, and their three children. Help Tuta to discover who is the sleepy one and where is the Fox hiding.</t>
  </si>
  <si>
    <t>Tutas Dollhouse</t>
  </si>
  <si>
    <t>Arkadia is nearby, but our heroes are separated from it by an impassable wall. Left alone, Arkana discovers a door, as well as a huge tuning fork whose vibrations are blocked by a stone.</t>
  </si>
  <si>
    <t>Kayne challenges Kamil to 5 mission in 24 hours in and around Sydney in a frantic race against the clock episode of Bushwhacked!</t>
  </si>
  <si>
    <t>Urban Animals</t>
  </si>
  <si>
    <t>Pam and Julie meet young Louis Riel, who offers them a great model for listening to each other.</t>
  </si>
  <si>
    <t>Louis' Good Advice</t>
  </si>
  <si>
    <t>Julie meets Passifou, the little gannets' fool. She would like to keep him forever, but the baby gets bored and ends up running away.</t>
  </si>
  <si>
    <t>To Each His Nest</t>
  </si>
  <si>
    <t>Te Rua O Takurua</t>
  </si>
  <si>
    <t xml:space="preserve">My Survival As An Aboriginal </t>
  </si>
  <si>
    <t>Essie Coffey, a black activist and musician, shows the conflicts of living as an Aboriginal under white domination.</t>
  </si>
  <si>
    <t>Harper and Drew plan to visit Boyd in Otago. Marty hasn't yet told Monique he loves her. She pretends she doesn't care but she really does. Dawn puts on a brave face, throwing herself into work.</t>
  </si>
  <si>
    <t>To round out our refugee week, the Cook Up kitchen and Adam host soccer legend and refugee advocate Craig Foster and Yemen refugee Fatima Awad Ali Salim to create dishes inspired by Yemen.</t>
  </si>
  <si>
    <t>Refugee: Yemen</t>
  </si>
  <si>
    <t>Froggy of Denali Molly and Tooey find a frog, and Molly decides to keep it as a pet... until she realizes that frogs are more high maintenance than she thought.</t>
  </si>
  <si>
    <t>Froggy Of Denali / Molly Mabray And The Mystery Stones</t>
  </si>
  <si>
    <t>The NAIDOC beach parade will be a disaster unless the kids can all march to the same beat.</t>
  </si>
  <si>
    <t>Parade</t>
  </si>
  <si>
    <t>The children go down to the river to catch some mud crabs for dinner. Boya rescues a Joey kangaroo and makes a new friend. All their hard work is wasted as the mud crabs all get away except for one.</t>
  </si>
  <si>
    <t>Boya's Pet Mud Crab</t>
  </si>
  <si>
    <t>A beautiful traditional song draws the boy to a special encounter with a Turtle, who helps him understand the importance of the Law of Truth.</t>
  </si>
  <si>
    <t>Turtle (Truth)</t>
  </si>
  <si>
    <t>When Aunty Min helps Fuzzy with a love spell, things don't quite work out the way she planned.</t>
  </si>
  <si>
    <t>Love Me, Love Me Not</t>
  </si>
  <si>
    <t>Proud Ngarrindjeri man, Leon 'Scornzy' Dodd, talks about his unique job at Monarto Zoo where he collects food for exotic animals and passes on his traditional knowledge to younger Indigenous trainees.</t>
  </si>
  <si>
    <t>Man Of The Land</t>
  </si>
  <si>
    <t>Cherissma Blackman shares her experiences in how she balances living in two worlds, law and lore, to help her mob.</t>
  </si>
  <si>
    <t>Tell Me Tidda</t>
  </si>
  <si>
    <t>The 77 Percent</t>
  </si>
  <si>
    <t>Africa is home to a large number of youth as they constitute 77 per cent of the continent's population. A few ambitious youngsters come together to share their vision for the continent's future.</t>
  </si>
  <si>
    <t>GERMANY</t>
  </si>
  <si>
    <t>Nuenonne Country - Bruny Island TAS Part 1</t>
  </si>
  <si>
    <t xml:space="preserve">Going Places With Ernie Dingo  </t>
  </si>
  <si>
    <t>Broome in Western Australia is a place that's very close to Ernie's heart. Ernie gets to meet up with family, an old school mate, and a lady who is on the hunt for dinosaurs.</t>
  </si>
  <si>
    <t>Broome</t>
  </si>
  <si>
    <t>The Porter</t>
  </si>
  <si>
    <t>Queenie tries to keep Junior close. Fay offers Marlene some help for her clinic. Zeke's proximity to Edwards leads to a devastating truth. Lucy may have found her ticket to the big time.</t>
  </si>
  <si>
    <t>Characters Of Broome</t>
  </si>
  <si>
    <t>Stephen Baamba Albert is an entertaining character who isn't shy of telling a yarn or two and often seen just doing that, either in someone's backyard or out under the bright lights of a stage.</t>
  </si>
  <si>
    <t>Stephen Baamba Albert</t>
  </si>
  <si>
    <t xml:space="preserve">Wiyi Yani U Thangani </t>
  </si>
  <si>
    <t>Wiyi Yani U Thangani (Women's Voices) is the story of strength, resilience, sovereignty and power that has been told by the voices of First Nations women and girls.</t>
  </si>
  <si>
    <t>Alice Dunes</t>
  </si>
  <si>
    <t>Arnhern Land</t>
  </si>
  <si>
    <t>We head to Blackfoot Territory on the prairies where the Science Questers learn about the Buffalo Treaty, the restoration of Buffalo and how important to Buffalo are to the eco-balance of the prairie.</t>
  </si>
  <si>
    <t>Buffalo</t>
  </si>
  <si>
    <t>The children have never heard of a Bunyip. They are told by Elder Moort if they go near the ghostly bush they may see one. They follow Moort's advice to stay in a cave overnight to see for themselves.</t>
  </si>
  <si>
    <t>Myth Of The Bunyip</t>
  </si>
  <si>
    <t>My Moort, my family make me djoorabiny, they make me happy.</t>
  </si>
  <si>
    <t>Family And Friends</t>
  </si>
  <si>
    <t>Fascinated by an owl in the backyard, Little J turns nocturnal with disastrous results.</t>
  </si>
  <si>
    <t>Night Owl &amp; Morning Maggie</t>
  </si>
  <si>
    <t>When Buddy sets out to find a crow feather just like his father did as a kid he finds it challenging until he applies a clever strategy to earn his feather, which makes his father proud.</t>
  </si>
  <si>
    <t>Little Bear Chief</t>
  </si>
  <si>
    <t>Nanny Tuta is very bored, so she decides to draw something. What do you think Tuta will draw? And who is Tutrobot?</t>
  </si>
  <si>
    <t>Turobot</t>
  </si>
  <si>
    <t>Old Doctor Test, in his laboratory, tries unsuccessfully to bring back his fiance, who disappeared thirty years ago during an experiment. Suddenly, he sees the face of Arkana, lookalike of his beloved</t>
  </si>
  <si>
    <t>Doctor Test</t>
  </si>
  <si>
    <t>Bungy jumping from high above the rainforest to plunging deep within, Kayne comes face to face with an ill tempered whistling tarantula in this episode of Bushwhacked about facing your fears!</t>
  </si>
  <si>
    <t>Tarantula</t>
  </si>
  <si>
    <t>Pam doesn't say what she really wants and accumulates frustrations. When she meets the chicoque (skunk in the Cree and Metis language), she realizes that it would be better to say what bothers her.</t>
  </si>
  <si>
    <t>Pam And The Chicoque</t>
  </si>
  <si>
    <t>Nico makes others angry because he 'cries wolf' to get their attention. His comical adventure will make him realize that 'crying wolf' can have unpleasant consequences!</t>
  </si>
  <si>
    <t>Nico Cries Wolf</t>
  </si>
  <si>
    <t>Leaving Harper to cover Marty as Head of Outpatients, Drew heads down south with the kids to visit Boyd and Zara. At work, Harper relishes being back in the hot seat.</t>
  </si>
  <si>
    <t>Actress Pia Miranda and hospitality consultant Justin North join Adam in the Cook Up kitchen to create some easy dishes that only require one pot.</t>
  </si>
  <si>
    <t>One Pot Wonders</t>
  </si>
  <si>
    <t>Auntie Midge loves to MC Spring Carnival, but a hurt hip takes her out of commission. Tooey's finally outgrown and ugly hand-me-down Christmas sweater knit by his Grandma Elizabeth.</t>
  </si>
  <si>
    <t>Spring Carnival / Tooey's Hole-I-Day Sweater</t>
  </si>
  <si>
    <t>Little J and Levi are convinced there's a mystical creature living in the playground.</t>
  </si>
  <si>
    <t>Serpent's Eye</t>
  </si>
  <si>
    <t>The children go swimming in the billabong, not realising a crocodile is lurking in the water. The crocodile chases after Jarra and a turtle and Jarra grabs hold of a tree branch and pulls himself up.</t>
  </si>
  <si>
    <t>Billabong Ripple</t>
  </si>
  <si>
    <t>On Manitoba's sacred site of Manito Api, a young boy setting out on the final night of his Vision Quest realizes he is no longer alone.</t>
  </si>
  <si>
    <t>Fuzzy tries to help Cat settle into her new home but a moody teenage ghost has other plans.</t>
  </si>
  <si>
    <t>Follows storyteller and Ngarrindjeri jewellery maker, Stephanie 'Aunty Steph' Gollan, as she prepares to participate in Survival Day activities at Semaphore, South Australia.</t>
  </si>
  <si>
    <t>Aunty Steph, An Adelaide Jewel</t>
  </si>
  <si>
    <t>A multigenerational family explores their Indigenous and South Sea Islander lineage through a shared ancestor, matriarch Louise, and reflect on their connection to land and sea country.</t>
  </si>
  <si>
    <t>They Called Her Louise</t>
  </si>
  <si>
    <t>Nitv News: Nula 2023</t>
  </si>
  <si>
    <t>The latest news from the oldest living culture, join Natalie Ahmat and the team of NITV journalists for stories from an Indigenous perspective.</t>
  </si>
  <si>
    <t>A slow TV showcase of the stunning landscapes found in Madi Madi, Dadi Dadi and Nganguruku Country along the waters of the Murrumbidgee River.</t>
  </si>
  <si>
    <t>Murrumbidgee River - Madi Madi, Dadi Dadi &amp; Nganguruku Country</t>
  </si>
  <si>
    <t>Fairytale A True Story</t>
  </si>
  <si>
    <t>In 1917, two children take a photograph which is soon believed by some to be the first scientific evidence of the existence of fairies.</t>
  </si>
  <si>
    <t xml:space="preserve">Barbershop </t>
  </si>
  <si>
    <t xml:space="preserve">Going Places With Ernie Dingo </t>
  </si>
  <si>
    <t>The dry and remote Lake Mungo in New South Wales west is Ernie's destination where he meets up with a Traditional Owner, a Guide, and an AFLW footy player working on her farm.</t>
  </si>
  <si>
    <t>Lake Mungo</t>
  </si>
  <si>
    <t>Todd River</t>
  </si>
  <si>
    <t>Isa asks us to consider how we can live in the city and still have traditional plants and medicines and our Knowledge Holders show us how!</t>
  </si>
  <si>
    <t>Cityfood</t>
  </si>
  <si>
    <t>The Aboriginal boys find some eucalyptus branches and decide to make three didgeridoos that will have the most beautiful acoustic sounds in the land.</t>
  </si>
  <si>
    <t>Three Didgeridoos</t>
  </si>
  <si>
    <t>Moorditj walang, good health is about looking after our bodies every day. It's solid koolangka!</t>
  </si>
  <si>
    <t>Health</t>
  </si>
  <si>
    <t>A friend's glider is damaged and the pals are sure Hank can fix it but when the powerful launcher he makes sends it on a wild flight they must use their speedy skills to rescue the runaway plane.</t>
  </si>
  <si>
    <t>Turtle Bay Flyers</t>
  </si>
  <si>
    <t>The train runs along the house of Nanny Tuta and stops at the station to visit various animals. Tuta is singing a wonderful 'Train Song'. Sing along with her!</t>
  </si>
  <si>
    <t>Train Song</t>
  </si>
  <si>
    <t>After a final confrontation with the lake pirates, our heroes finally reach Arkadia. But isn't it too late?</t>
  </si>
  <si>
    <t>Secret Of Orichaleque</t>
  </si>
  <si>
    <t>Kayne is challenged to take a snap of a unique manta ray as tense moments at sea lead to a thrilling climax in this episode of Bushwhacked as we search the ocean to help a graceful species in need.</t>
  </si>
  <si>
    <t>Manta</t>
  </si>
  <si>
    <t>When Julie gets stuck in the pond, she is too embarrassed and proud to ask for help. On an expedition, she will understand that everyone needs help sometimes and that it's okay to ask for it!</t>
  </si>
  <si>
    <t>Julie And The Mockingbird</t>
  </si>
  <si>
    <t>While she's playing with two little porcupines, Pam stands on the tail of one of them. Claiming it was an accident, she refuses to apologize. Later, she realizes that apologizing is nice thing to do.</t>
  </si>
  <si>
    <t>Pam's Apology</t>
  </si>
  <si>
    <t>Toys And Pets</t>
  </si>
  <si>
    <t>Nathan is one of a line of little toy porcelain figures that change colours in contact with water. But for some reason, his colour does not change, even though he was made by the Toy Master himself.</t>
  </si>
  <si>
    <t>CHINA</t>
  </si>
  <si>
    <t>Always Was Always Will Be</t>
  </si>
  <si>
    <t>This film documents the camp set up by a number of Aboriginal organisations to protect the Sacred Grounds of the Waugul in the middle of Perth from construction of a tourist centre and car park.</t>
  </si>
  <si>
    <t>From The Heart Of Our Nation</t>
  </si>
  <si>
    <t>A musical extravaganza celebrating the Free to Air launch of NITV. Featuring Troy Cassar-Daley, Frank Yamma, Christine Anu, Casey Donovan and Warren H Williams. Hosted by Ernie Dingo.</t>
  </si>
  <si>
    <t>Power To The People</t>
  </si>
  <si>
    <t>Meet the Haida Nation looking to the wind, sun and sea to offset their reliance on fossil fuels.</t>
  </si>
  <si>
    <t>Haida Gwaii</t>
  </si>
  <si>
    <t>Chuck And The First People's Kitchen</t>
  </si>
  <si>
    <t>Chuck is invited in Miawpukek for a moose hunt with community members.</t>
  </si>
  <si>
    <t>Miawpukek</t>
  </si>
  <si>
    <t>The Last Land - Gespe'gewa'gi</t>
  </si>
  <si>
    <t>A family of salmon fishers Jill, Ricky and Oakley explore how traditional fishing - and the Mi'gmaq language - are both key to the survival of the community.</t>
  </si>
  <si>
    <t>Salmon Tradition: Passing It On</t>
  </si>
  <si>
    <t>Boteti: The Returning River</t>
  </si>
  <si>
    <t>After years of extreme drought, the Boteti River in northern Botswana has finally returned in all its glory, transforming the landscape and bringing dramatic changes to the resident animals.</t>
  </si>
  <si>
    <t xml:space="preserve">Alone Australia </t>
  </si>
  <si>
    <t>From Dusk Till Dawn</t>
  </si>
  <si>
    <t xml:space="preserve">h l s v </t>
  </si>
  <si>
    <t>Seth Gecko and his younger brother Richard are on the run after a bloody bank robbery in Texas. They just have to survive the night at the rendezvous point, which turns out to be a Hell of a joint.</t>
  </si>
  <si>
    <t>The Scary Swine</t>
  </si>
  <si>
    <t>The Prisoners Of Lost Time</t>
  </si>
  <si>
    <t>Less than ten percent of victims report sexual violence14, but for the past decade
it's the only major crime category that's continued to rise.15 Many argue our justice
system is failing the few victims whose cases actually goes to trial.16 Jess Hill
investigates our institutional responses to rape, and alternative justice systems
beyond Australia's shores.</t>
  </si>
  <si>
    <t>The Secrets</t>
  </si>
  <si>
    <t>The Sweetest Gift</t>
  </si>
  <si>
    <t>Tupaia, star-navigator, high-priest, artist. The Tahitian who ensured the success of James Cook's first Pacific Voyage on the British Navy ship the Endeavour in 1769.</t>
  </si>
  <si>
    <t>The Court Of Miracles</t>
  </si>
  <si>
    <t>The Hare And The Tortoise</t>
  </si>
  <si>
    <t>The Making Of Marrga</t>
  </si>
  <si>
    <t>Hunting Aotearoa</t>
  </si>
  <si>
    <t>His bite was outta sight! He's black! He's beautiful! He's Blacula!</t>
  </si>
  <si>
    <t xml:space="preserve">Past Hunting Aotearoa presenter Glen Osborne invites Howie to his home turf in the Whanganui region, to hunt the upper reaches of impressive Waitotara Valley. </t>
  </si>
  <si>
    <t>A closer look at what has happened in the wake of an inquest into the deaths of seven First Nations high school students in Thunder Bay, Ontario.</t>
  </si>
  <si>
    <t xml:space="preserve">In the shadow of Mount Kenya lies one of the most spectacular and busy game reserves in East Africa. The Lewa Reserve is home to fifteen thousand animals, including some of the rarest and most dangerous on earth. </t>
  </si>
  <si>
    <t>The real story of the notorious Queens, NY crime syndicate known as the Supreme Team, as told by its two leaders, Kenneth “Supreme” McGriff and Gerald “Prince” Miller.</t>
  </si>
  <si>
    <t>The apocalyptic 2019-2020 Australian bushfires were a dire warning: respect the environment and listen to Indigenous wisdom, or our world will become a living hell.</t>
  </si>
  <si>
    <t>The Defeat Of Gog And Magog</t>
  </si>
  <si>
    <t>The Creation Story</t>
  </si>
  <si>
    <t>The Wishing Tree</t>
  </si>
  <si>
    <t>The Sunset Concert</t>
  </si>
  <si>
    <t>TBC</t>
  </si>
  <si>
    <t>MOTORSPORTS</t>
  </si>
  <si>
    <t>RUGBY LEAGUE</t>
  </si>
  <si>
    <t>AFL</t>
  </si>
  <si>
    <t>FOOTBALL</t>
  </si>
  <si>
    <t>RUGBY UNION</t>
  </si>
  <si>
    <t>NATURAL HISTORY</t>
  </si>
  <si>
    <t>DOCUMENTARY SERIES</t>
  </si>
  <si>
    <t>FEATURE DOCUMENTARY</t>
  </si>
  <si>
    <t>MOVIE</t>
  </si>
  <si>
    <t>KARLA GRANT</t>
  </si>
  <si>
    <t xml:space="preserve">OVER THE BLACK DOT </t>
  </si>
  <si>
    <t>ADVENTURE</t>
  </si>
  <si>
    <t xml:space="preserve">YOKAYI FOOTY </t>
  </si>
  <si>
    <t>TRAVEL</t>
  </si>
  <si>
    <t>DRAMA</t>
  </si>
  <si>
    <t>NULA</t>
  </si>
  <si>
    <t>FAMILY MOVIE</t>
  </si>
  <si>
    <t>LATE NIGHT MOVIE</t>
  </si>
  <si>
    <t>Calvin Parmer Jr struggles to run his father's barbershop and eventually sells it in secret. However, he soon realises its significance through his employees' personal stories and jokes.</t>
  </si>
  <si>
    <t>Week 18: Sunday 30th April to Saturday 6th May</t>
  </si>
  <si>
    <t>Blade Runner</t>
  </si>
  <si>
    <t>In the near future the police department forces former blade runner Rick Deckard out of retirement to hunt four genetically engineered humans who have escaped the space colonies and returned to Earth.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</si>
</sst>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6666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6">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horizontal="center" vertical="center"/>
    </xf>
    <xf numFmtId="0" fontId="0" fillId="7" borderId="0" xfId="0" applyFill="1" applyAlignment="1">
      <alignment wrapText="1"/>
    </xf>
    <xf numFmtId="0" fontId="0" fillId="7" borderId="0" xfId="0" applyFill="1" applyAlignment="1">
      <alignment vertical="top" wrapText="1"/>
    </xf>
    <xf numFmtId="0" fontId="0" fillId="0" borderId="0" xfId="0" applyAlignment="1">
      <alignment horizontal="left" wrapText="1"/>
    </xf>
    <xf numFmtId="0" fontId="0" fillId="0" borderId="0" xfId="0" applyAlignment="1">
      <alignment horizontal="left"/>
    </xf>
    <xf numFmtId="0" fontId="0" fillId="35" borderId="0" xfId="0" applyFill="1" applyAlignment="1">
      <alignment horizontal="center" vertical="center"/>
    </xf>
    <xf numFmtId="0" fontId="0" fillId="35" borderId="0" xfId="0" applyFill="1" applyAlignment="1">
      <alignment wrapText="1"/>
    </xf>
    <xf numFmtId="0" fontId="21" fillId="35" borderId="0" xfId="46"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057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73"/>
  <sheetViews>
    <sheetView tabSelected="1" zoomScalePageLayoutView="0" workbookViewId="0" topLeftCell="A1">
      <pane ySplit="3" topLeftCell="A217" activePane="bottomLeft" state="frozen"/>
      <selection pane="topLeft" activeCell="A1" sqref="A1"/>
      <selection pane="bottomLeft" activeCell="A220" sqref="A220:IV220"/>
    </sheetView>
  </sheetViews>
  <sheetFormatPr defaultColWidth="9.140625" defaultRowHeight="15"/>
  <cols>
    <col min="1" max="1" width="10.140625" style="1" bestFit="1" customWidth="1"/>
    <col min="2" max="2" width="9.57421875" style="1" bestFit="1" customWidth="1"/>
    <col min="3" max="3" width="30.421875" style="2" customWidth="1"/>
    <col min="4" max="4" width="33.71093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57421875" style="1" customWidth="1"/>
    <col min="11" max="11" width="39.8515625" style="3" customWidth="1"/>
    <col min="12" max="12" width="16.7109375" style="1" bestFit="1" customWidth="1"/>
    <col min="13" max="14" width="16.140625" style="1" bestFit="1" customWidth="1"/>
  </cols>
  <sheetData>
    <row r="1" ht="145.5" customHeight="1"/>
    <row r="2" spans="1:11" s="10" customFormat="1" ht="14.25">
      <c r="A2" s="10" t="s">
        <v>463</v>
      </c>
      <c r="C2" s="9"/>
      <c r="D2" s="9"/>
      <c r="K2" s="9"/>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36">"2023-04-30"</f>
        <v>2023-04-30</v>
      </c>
      <c r="B4" s="1" t="str">
        <f>"0500"</f>
        <v>0500</v>
      </c>
      <c r="C4" s="2" t="s">
        <v>13</v>
      </c>
      <c r="E4" s="1" t="str">
        <f>"02"</f>
        <v>02</v>
      </c>
      <c r="F4" s="1">
        <v>3</v>
      </c>
      <c r="G4" s="1" t="s">
        <v>14</v>
      </c>
      <c r="H4" s="1" t="s">
        <v>15</v>
      </c>
      <c r="I4" s="1" t="s">
        <v>17</v>
      </c>
      <c r="J4" s="4"/>
      <c r="K4" s="3" t="s">
        <v>16</v>
      </c>
      <c r="L4" s="1">
        <v>2011</v>
      </c>
      <c r="M4" s="1" t="s">
        <v>18</v>
      </c>
    </row>
    <row r="5" spans="1:13" ht="28.5">
      <c r="A5" s="1" t="str">
        <f t="shared" si="0"/>
        <v>2023-04-30</v>
      </c>
      <c r="B5" s="1" t="str">
        <f>"0600"</f>
        <v>0600</v>
      </c>
      <c r="C5" s="2" t="s">
        <v>19</v>
      </c>
      <c r="D5" s="2" t="s">
        <v>22</v>
      </c>
      <c r="E5" s="1" t="str">
        <f>"02"</f>
        <v>02</v>
      </c>
      <c r="F5" s="1">
        <v>6</v>
      </c>
      <c r="G5" s="1" t="s">
        <v>20</v>
      </c>
      <c r="I5" s="1" t="s">
        <v>17</v>
      </c>
      <c r="J5" s="4"/>
      <c r="K5" s="3" t="s">
        <v>21</v>
      </c>
      <c r="L5" s="1">
        <v>2019</v>
      </c>
      <c r="M5" s="1" t="s">
        <v>18</v>
      </c>
    </row>
    <row r="6" spans="1:13" ht="28.5">
      <c r="A6" s="1" t="str">
        <f t="shared" si="0"/>
        <v>2023-04-30</v>
      </c>
      <c r="B6" s="1" t="str">
        <f>"0625"</f>
        <v>0625</v>
      </c>
      <c r="C6" s="2" t="s">
        <v>19</v>
      </c>
      <c r="D6" s="2" t="s">
        <v>24</v>
      </c>
      <c r="E6" s="1" t="str">
        <f>"02"</f>
        <v>02</v>
      </c>
      <c r="F6" s="1">
        <v>7</v>
      </c>
      <c r="G6" s="1" t="s">
        <v>20</v>
      </c>
      <c r="I6" s="1" t="s">
        <v>17</v>
      </c>
      <c r="J6" s="4"/>
      <c r="K6" s="3" t="s">
        <v>21</v>
      </c>
      <c r="L6" s="1">
        <v>2019</v>
      </c>
      <c r="M6" s="1" t="s">
        <v>18</v>
      </c>
    </row>
    <row r="7" spans="1:13" ht="57.75">
      <c r="A7" s="1" t="str">
        <f t="shared" si="0"/>
        <v>2023-04-30</v>
      </c>
      <c r="B7" s="1" t="str">
        <f>"0650"</f>
        <v>0650</v>
      </c>
      <c r="C7" s="2" t="s">
        <v>25</v>
      </c>
      <c r="D7" s="2" t="s">
        <v>27</v>
      </c>
      <c r="E7" s="1" t="str">
        <f>"02"</f>
        <v>02</v>
      </c>
      <c r="F7" s="1">
        <v>4</v>
      </c>
      <c r="G7" s="1" t="s">
        <v>20</v>
      </c>
      <c r="I7" s="1" t="s">
        <v>17</v>
      </c>
      <c r="J7" s="4"/>
      <c r="K7" s="3" t="s">
        <v>26</v>
      </c>
      <c r="L7" s="1">
        <v>2018</v>
      </c>
      <c r="M7" s="1" t="s">
        <v>28</v>
      </c>
    </row>
    <row r="8" spans="1:13" ht="72">
      <c r="A8" s="1" t="str">
        <f t="shared" si="0"/>
        <v>2023-04-30</v>
      </c>
      <c r="B8" s="1" t="str">
        <f>"0715"</f>
        <v>0715</v>
      </c>
      <c r="C8" s="2" t="s">
        <v>29</v>
      </c>
      <c r="D8" s="2" t="s">
        <v>423</v>
      </c>
      <c r="E8" s="1" t="str">
        <f>"02"</f>
        <v>02</v>
      </c>
      <c r="F8" s="1">
        <v>3</v>
      </c>
      <c r="G8" s="1" t="s">
        <v>20</v>
      </c>
      <c r="I8" s="1" t="s">
        <v>17</v>
      </c>
      <c r="J8" s="4"/>
      <c r="K8" s="3" t="s">
        <v>30</v>
      </c>
      <c r="L8" s="1">
        <v>2018</v>
      </c>
      <c r="M8" s="1" t="s">
        <v>18</v>
      </c>
    </row>
    <row r="9" spans="1:13" ht="43.5">
      <c r="A9" s="1" t="str">
        <f t="shared" si="0"/>
        <v>2023-04-30</v>
      </c>
      <c r="B9" s="1" t="str">
        <f>"0730"</f>
        <v>0730</v>
      </c>
      <c r="C9" s="2" t="s">
        <v>31</v>
      </c>
      <c r="D9" s="2" t="s">
        <v>33</v>
      </c>
      <c r="E9" s="1" t="str">
        <f>"01"</f>
        <v>01</v>
      </c>
      <c r="F9" s="1">
        <v>2</v>
      </c>
      <c r="G9" s="1" t="s">
        <v>20</v>
      </c>
      <c r="I9" s="1" t="s">
        <v>17</v>
      </c>
      <c r="J9" s="4"/>
      <c r="K9" s="3" t="s">
        <v>32</v>
      </c>
      <c r="L9" s="1">
        <v>2009</v>
      </c>
      <c r="M9" s="1" t="s">
        <v>34</v>
      </c>
    </row>
    <row r="10" spans="1:13" ht="28.5">
      <c r="A10" s="1" t="str">
        <f t="shared" si="0"/>
        <v>2023-04-30</v>
      </c>
      <c r="B10" s="1" t="str">
        <f>"0755"</f>
        <v>0755</v>
      </c>
      <c r="C10" s="2" t="s">
        <v>35</v>
      </c>
      <c r="D10" s="2" t="s">
        <v>37</v>
      </c>
      <c r="E10" s="1" t="str">
        <f>"01"</f>
        <v>01</v>
      </c>
      <c r="F10" s="1">
        <v>8</v>
      </c>
      <c r="G10" s="1" t="s">
        <v>20</v>
      </c>
      <c r="I10" s="1" t="s">
        <v>17</v>
      </c>
      <c r="J10" s="4"/>
      <c r="K10" s="3" t="s">
        <v>36</v>
      </c>
      <c r="L10" s="1">
        <v>2017</v>
      </c>
      <c r="M10" s="1" t="s">
        <v>18</v>
      </c>
    </row>
    <row r="11" spans="1:13" ht="57.75">
      <c r="A11" s="1" t="str">
        <f t="shared" si="0"/>
        <v>2023-04-30</v>
      </c>
      <c r="B11" s="1" t="str">
        <f>"0805"</f>
        <v>0805</v>
      </c>
      <c r="C11" s="2" t="s">
        <v>38</v>
      </c>
      <c r="D11" s="2" t="s">
        <v>40</v>
      </c>
      <c r="E11" s="1" t="str">
        <f>"01"</f>
        <v>01</v>
      </c>
      <c r="F11" s="1">
        <v>7</v>
      </c>
      <c r="G11" s="1" t="s">
        <v>20</v>
      </c>
      <c r="I11" s="1" t="s">
        <v>17</v>
      </c>
      <c r="J11" s="4"/>
      <c r="K11" s="3" t="s">
        <v>39</v>
      </c>
      <c r="L11" s="1">
        <v>2020</v>
      </c>
      <c r="M11" s="1" t="s">
        <v>28</v>
      </c>
    </row>
    <row r="12" spans="1:13" ht="72">
      <c r="A12" s="1" t="str">
        <f t="shared" si="0"/>
        <v>2023-04-30</v>
      </c>
      <c r="B12" s="1" t="str">
        <f>"0815"</f>
        <v>0815</v>
      </c>
      <c r="C12" s="2" t="s">
        <v>41</v>
      </c>
      <c r="D12" s="2" t="s">
        <v>43</v>
      </c>
      <c r="E12" s="1" t="str">
        <f>"01"</f>
        <v>01</v>
      </c>
      <c r="F12" s="1">
        <v>11</v>
      </c>
      <c r="G12" s="1" t="s">
        <v>20</v>
      </c>
      <c r="I12" s="1" t="s">
        <v>17</v>
      </c>
      <c r="J12" s="4"/>
      <c r="K12" s="3" t="s">
        <v>42</v>
      </c>
      <c r="L12" s="1">
        <v>2020</v>
      </c>
      <c r="M12" s="1" t="s">
        <v>44</v>
      </c>
    </row>
    <row r="13" spans="1:14" ht="72">
      <c r="A13" s="1" t="str">
        <f t="shared" si="0"/>
        <v>2023-04-30</v>
      </c>
      <c r="B13" s="1" t="str">
        <f>"0820"</f>
        <v>0820</v>
      </c>
      <c r="C13" s="2" t="s">
        <v>45</v>
      </c>
      <c r="D13" s="2" t="s">
        <v>424</v>
      </c>
      <c r="E13" s="1" t="str">
        <f>"01"</f>
        <v>01</v>
      </c>
      <c r="F13" s="1">
        <v>20</v>
      </c>
      <c r="G13" s="1" t="s">
        <v>20</v>
      </c>
      <c r="I13" s="1" t="s">
        <v>17</v>
      </c>
      <c r="J13" s="4"/>
      <c r="K13" s="3" t="s">
        <v>46</v>
      </c>
      <c r="L13" s="1">
        <v>1985</v>
      </c>
      <c r="M13" s="1" t="s">
        <v>47</v>
      </c>
      <c r="N13" s="1" t="s">
        <v>23</v>
      </c>
    </row>
    <row r="14" spans="1:13" ht="57.75">
      <c r="A14" s="1" t="str">
        <f t="shared" si="0"/>
        <v>2023-04-30</v>
      </c>
      <c r="B14" s="1" t="str">
        <f>"0845"</f>
        <v>0845</v>
      </c>
      <c r="C14" s="2" t="s">
        <v>48</v>
      </c>
      <c r="D14" s="2" t="s">
        <v>51</v>
      </c>
      <c r="E14" s="1" t="str">
        <f>"02"</f>
        <v>02</v>
      </c>
      <c r="F14" s="1">
        <v>6</v>
      </c>
      <c r="G14" s="1" t="s">
        <v>14</v>
      </c>
      <c r="H14" s="1" t="s">
        <v>49</v>
      </c>
      <c r="I14" s="1" t="s">
        <v>17</v>
      </c>
      <c r="J14" s="4"/>
      <c r="K14" s="3" t="s">
        <v>50</v>
      </c>
      <c r="L14" s="1">
        <v>2014</v>
      </c>
      <c r="M14" s="1" t="s">
        <v>18</v>
      </c>
    </row>
    <row r="15" spans="1:13" ht="57.75">
      <c r="A15" s="1" t="str">
        <f t="shared" si="0"/>
        <v>2023-04-30</v>
      </c>
      <c r="B15" s="1" t="str">
        <f>"0910"</f>
        <v>0910</v>
      </c>
      <c r="C15" s="2" t="s">
        <v>52</v>
      </c>
      <c r="D15" s="2" t="s">
        <v>54</v>
      </c>
      <c r="E15" s="1" t="str">
        <f>"05"</f>
        <v>05</v>
      </c>
      <c r="F15" s="1">
        <v>5</v>
      </c>
      <c r="G15" s="1" t="s">
        <v>20</v>
      </c>
      <c r="I15" s="1" t="s">
        <v>17</v>
      </c>
      <c r="J15" s="4"/>
      <c r="K15" s="3" t="s">
        <v>53</v>
      </c>
      <c r="L15" s="1">
        <v>2021</v>
      </c>
      <c r="M15" s="1" t="s">
        <v>28</v>
      </c>
    </row>
    <row r="16" spans="1:13" ht="72">
      <c r="A16" s="1" t="str">
        <f t="shared" si="0"/>
        <v>2023-04-30</v>
      </c>
      <c r="B16" s="1" t="str">
        <f>"0935"</f>
        <v>0935</v>
      </c>
      <c r="C16" s="2" t="s">
        <v>52</v>
      </c>
      <c r="D16" s="2" t="s">
        <v>56</v>
      </c>
      <c r="E16" s="1" t="str">
        <f>"05"</f>
        <v>05</v>
      </c>
      <c r="F16" s="1">
        <v>6</v>
      </c>
      <c r="G16" s="1" t="s">
        <v>20</v>
      </c>
      <c r="I16" s="1" t="s">
        <v>17</v>
      </c>
      <c r="J16" s="4"/>
      <c r="K16" s="3" t="s">
        <v>55</v>
      </c>
      <c r="L16" s="1">
        <v>2021</v>
      </c>
      <c r="M16" s="1" t="s">
        <v>28</v>
      </c>
    </row>
    <row r="17" spans="1:14" ht="43.5">
      <c r="A17" s="6" t="str">
        <f t="shared" si="0"/>
        <v>2023-04-30</v>
      </c>
      <c r="B17" s="6" t="str">
        <f>"1000"</f>
        <v>1000</v>
      </c>
      <c r="C17" s="7" t="s">
        <v>57</v>
      </c>
      <c r="D17" s="7" t="s">
        <v>60</v>
      </c>
      <c r="E17" s="6" t="str">
        <f>"2023"</f>
        <v>2023</v>
      </c>
      <c r="F17" s="6">
        <v>8</v>
      </c>
      <c r="G17" s="6" t="s">
        <v>58</v>
      </c>
      <c r="H17" s="6"/>
      <c r="I17" s="6" t="s">
        <v>17</v>
      </c>
      <c r="J17" s="5" t="s">
        <v>444</v>
      </c>
      <c r="K17" s="8" t="s">
        <v>59</v>
      </c>
      <c r="L17" s="6">
        <v>2023</v>
      </c>
      <c r="M17" s="6" t="s">
        <v>61</v>
      </c>
      <c r="N17" s="6"/>
    </row>
    <row r="18" spans="1:14" ht="43.5">
      <c r="A18" s="6" t="str">
        <f t="shared" si="0"/>
        <v>2023-04-30</v>
      </c>
      <c r="B18" s="6" t="str">
        <f>"1100"</f>
        <v>1100</v>
      </c>
      <c r="C18" s="7" t="s">
        <v>62</v>
      </c>
      <c r="D18" s="7" t="s">
        <v>64</v>
      </c>
      <c r="E18" s="6" t="str">
        <f>"2022"</f>
        <v>2022</v>
      </c>
      <c r="F18" s="6">
        <v>5</v>
      </c>
      <c r="G18" s="6" t="s">
        <v>58</v>
      </c>
      <c r="H18" s="6"/>
      <c r="I18" s="6" t="s">
        <v>17</v>
      </c>
      <c r="J18" s="5" t="s">
        <v>445</v>
      </c>
      <c r="K18" s="8" t="s">
        <v>63</v>
      </c>
      <c r="L18" s="6">
        <v>2022</v>
      </c>
      <c r="M18" s="6" t="s">
        <v>18</v>
      </c>
      <c r="N18" s="6"/>
    </row>
    <row r="19" spans="1:14" ht="72">
      <c r="A19" s="6" t="str">
        <f t="shared" si="0"/>
        <v>2023-04-30</v>
      </c>
      <c r="B19" s="6" t="str">
        <f>"1200"</f>
        <v>1200</v>
      </c>
      <c r="C19" s="7" t="s">
        <v>65</v>
      </c>
      <c r="D19" s="7"/>
      <c r="E19" s="6" t="str">
        <f>"2023"</f>
        <v>2023</v>
      </c>
      <c r="F19" s="6">
        <v>8</v>
      </c>
      <c r="G19" s="6" t="s">
        <v>58</v>
      </c>
      <c r="H19" s="6"/>
      <c r="I19" s="6" t="s">
        <v>17</v>
      </c>
      <c r="J19" s="5" t="s">
        <v>445</v>
      </c>
      <c r="K19" s="8" t="s">
        <v>66</v>
      </c>
      <c r="L19" s="6">
        <v>2023</v>
      </c>
      <c r="M19" s="6" t="s">
        <v>18</v>
      </c>
      <c r="N19" s="6"/>
    </row>
    <row r="20" spans="1:14" ht="72">
      <c r="A20" s="6" t="str">
        <f t="shared" si="0"/>
        <v>2023-04-30</v>
      </c>
      <c r="B20" s="6" t="str">
        <f>"1230"</f>
        <v>1230</v>
      </c>
      <c r="C20" s="7" t="s">
        <v>67</v>
      </c>
      <c r="D20" s="7" t="s">
        <v>69</v>
      </c>
      <c r="E20" s="6" t="str">
        <f>"01"</f>
        <v>01</v>
      </c>
      <c r="F20" s="6">
        <v>4</v>
      </c>
      <c r="G20" s="6" t="s">
        <v>14</v>
      </c>
      <c r="H20" s="6"/>
      <c r="I20" s="6" t="s">
        <v>17</v>
      </c>
      <c r="J20" s="5" t="s">
        <v>446</v>
      </c>
      <c r="K20" s="8" t="s">
        <v>68</v>
      </c>
      <c r="L20" s="6">
        <v>2018</v>
      </c>
      <c r="M20" s="6" t="s">
        <v>18</v>
      </c>
      <c r="N20" s="6"/>
    </row>
    <row r="21" spans="1:14" ht="28.5">
      <c r="A21" s="6" t="str">
        <f t="shared" si="0"/>
        <v>2023-04-30</v>
      </c>
      <c r="B21" s="6" t="str">
        <f>"1300"</f>
        <v>1300</v>
      </c>
      <c r="C21" s="7" t="s">
        <v>70</v>
      </c>
      <c r="D21" s="7" t="s">
        <v>72</v>
      </c>
      <c r="E21" s="6" t="str">
        <f>"2022"</f>
        <v>2022</v>
      </c>
      <c r="F21" s="6">
        <v>4</v>
      </c>
      <c r="G21" s="6" t="s">
        <v>58</v>
      </c>
      <c r="H21" s="6"/>
      <c r="I21" s="6" t="s">
        <v>17</v>
      </c>
      <c r="J21" s="5" t="s">
        <v>447</v>
      </c>
      <c r="K21" s="8" t="s">
        <v>71</v>
      </c>
      <c r="L21" s="6">
        <v>2022</v>
      </c>
      <c r="M21" s="6" t="s">
        <v>18</v>
      </c>
      <c r="N21" s="6"/>
    </row>
    <row r="22" spans="1:14" ht="28.5">
      <c r="A22" s="6" t="str">
        <f t="shared" si="0"/>
        <v>2023-04-30</v>
      </c>
      <c r="B22" s="6" t="str">
        <f>"1430"</f>
        <v>1430</v>
      </c>
      <c r="C22" s="7" t="s">
        <v>73</v>
      </c>
      <c r="D22" s="7"/>
      <c r="E22" s="6" t="str">
        <f>"2022"</f>
        <v>2022</v>
      </c>
      <c r="F22" s="6">
        <v>2</v>
      </c>
      <c r="G22" s="6" t="s">
        <v>58</v>
      </c>
      <c r="H22" s="6"/>
      <c r="I22" s="6" t="s">
        <v>17</v>
      </c>
      <c r="J22" s="5" t="s">
        <v>448</v>
      </c>
      <c r="K22" s="8" t="s">
        <v>74</v>
      </c>
      <c r="L22" s="6">
        <v>2022</v>
      </c>
      <c r="M22" s="6" t="s">
        <v>18</v>
      </c>
      <c r="N22" s="6"/>
    </row>
    <row r="23" spans="1:14" ht="28.5">
      <c r="A23" s="6" t="str">
        <f t="shared" si="0"/>
        <v>2023-04-30</v>
      </c>
      <c r="B23" s="6" t="str">
        <f>"1450"</f>
        <v>1450</v>
      </c>
      <c r="C23" s="7" t="s">
        <v>75</v>
      </c>
      <c r="D23" s="7"/>
      <c r="E23" s="6" t="str">
        <f>"2022"</f>
        <v>2022</v>
      </c>
      <c r="F23" s="6">
        <v>6</v>
      </c>
      <c r="G23" s="6" t="s">
        <v>58</v>
      </c>
      <c r="H23" s="6"/>
      <c r="I23" s="6" t="s">
        <v>17</v>
      </c>
      <c r="J23" s="5" t="s">
        <v>446</v>
      </c>
      <c r="K23" s="8" t="s">
        <v>76</v>
      </c>
      <c r="L23" s="6">
        <v>2022</v>
      </c>
      <c r="M23" s="6" t="s">
        <v>18</v>
      </c>
      <c r="N23" s="6"/>
    </row>
    <row r="24" spans="1:14" ht="28.5">
      <c r="A24" s="6" t="str">
        <f t="shared" si="0"/>
        <v>2023-04-30</v>
      </c>
      <c r="B24" s="6" t="str">
        <f>"1605"</f>
        <v>1605</v>
      </c>
      <c r="C24" s="7" t="s">
        <v>77</v>
      </c>
      <c r="D24" s="7" t="s">
        <v>79</v>
      </c>
      <c r="E24" s="6" t="str">
        <f>"2022"</f>
        <v>2022</v>
      </c>
      <c r="F24" s="6">
        <v>6</v>
      </c>
      <c r="G24" s="6" t="s">
        <v>58</v>
      </c>
      <c r="H24" s="6"/>
      <c r="I24" s="6" t="s">
        <v>17</v>
      </c>
      <c r="J24" s="5" t="s">
        <v>446</v>
      </c>
      <c r="K24" s="8" t="s">
        <v>78</v>
      </c>
      <c r="L24" s="6">
        <v>2022</v>
      </c>
      <c r="M24" s="6" t="s">
        <v>18</v>
      </c>
      <c r="N24" s="6"/>
    </row>
    <row r="25" spans="1:13" ht="72">
      <c r="A25" s="1" t="str">
        <f t="shared" si="0"/>
        <v>2023-04-30</v>
      </c>
      <c r="B25" s="1" t="str">
        <f>"1720"</f>
        <v>1720</v>
      </c>
      <c r="C25" s="2" t="s">
        <v>80</v>
      </c>
      <c r="E25" s="1" t="str">
        <f>"01"</f>
        <v>01</v>
      </c>
      <c r="F25" s="1">
        <v>2</v>
      </c>
      <c r="G25" s="1" t="s">
        <v>14</v>
      </c>
      <c r="I25" s="1" t="s">
        <v>17</v>
      </c>
      <c r="J25" s="4"/>
      <c r="K25" s="3" t="s">
        <v>81</v>
      </c>
      <c r="L25" s="1">
        <v>2020</v>
      </c>
      <c r="M25" s="1" t="s">
        <v>18</v>
      </c>
    </row>
    <row r="26" spans="1:13" ht="57.75">
      <c r="A26" s="1" t="str">
        <f t="shared" si="0"/>
        <v>2023-04-30</v>
      </c>
      <c r="B26" s="1" t="str">
        <f>"1820"</f>
        <v>1820</v>
      </c>
      <c r="C26" s="2" t="s">
        <v>82</v>
      </c>
      <c r="E26" s="1" t="str">
        <f>"2023"</f>
        <v>2023</v>
      </c>
      <c r="F26" s="1">
        <v>79</v>
      </c>
      <c r="G26" s="1" t="s">
        <v>58</v>
      </c>
      <c r="I26" s="1" t="s">
        <v>17</v>
      </c>
      <c r="J26" s="4"/>
      <c r="K26" s="3" t="s">
        <v>83</v>
      </c>
      <c r="L26" s="1">
        <v>2023</v>
      </c>
      <c r="M26" s="1" t="s">
        <v>18</v>
      </c>
    </row>
    <row r="27" spans="1:14" ht="72">
      <c r="A27" s="6" t="str">
        <f t="shared" si="0"/>
        <v>2023-04-30</v>
      </c>
      <c r="B27" s="6" t="str">
        <f>"1830"</f>
        <v>1830</v>
      </c>
      <c r="C27" s="7" t="s">
        <v>84</v>
      </c>
      <c r="D27" s="7" t="s">
        <v>86</v>
      </c>
      <c r="E27" s="6" t="str">
        <f>"01"</f>
        <v>01</v>
      </c>
      <c r="F27" s="6">
        <v>1</v>
      </c>
      <c r="G27" s="6" t="s">
        <v>14</v>
      </c>
      <c r="H27" s="6"/>
      <c r="I27" s="6" t="s">
        <v>17</v>
      </c>
      <c r="J27" s="5" t="s">
        <v>449</v>
      </c>
      <c r="K27" s="8" t="s">
        <v>85</v>
      </c>
      <c r="L27" s="6">
        <v>2017</v>
      </c>
      <c r="M27" s="6" t="s">
        <v>44</v>
      </c>
      <c r="N27" s="6" t="s">
        <v>23</v>
      </c>
    </row>
    <row r="28" spans="1:14" ht="130.5">
      <c r="A28" s="6" t="str">
        <f t="shared" si="0"/>
        <v>2023-04-30</v>
      </c>
      <c r="B28" s="6" t="str">
        <f>"1930"</f>
        <v>1930</v>
      </c>
      <c r="C28" s="7" t="s">
        <v>87</v>
      </c>
      <c r="D28" s="7"/>
      <c r="E28" s="6" t="str">
        <f>"01"</f>
        <v>01</v>
      </c>
      <c r="F28" s="6">
        <v>2</v>
      </c>
      <c r="G28" s="6" t="s">
        <v>88</v>
      </c>
      <c r="H28" s="6" t="s">
        <v>89</v>
      </c>
      <c r="I28" s="6" t="s">
        <v>17</v>
      </c>
      <c r="J28" s="5" t="s">
        <v>450</v>
      </c>
      <c r="K28" s="8" t="s">
        <v>425</v>
      </c>
      <c r="L28" s="6">
        <v>2022</v>
      </c>
      <c r="M28" s="6" t="s">
        <v>18</v>
      </c>
      <c r="N28" s="6"/>
    </row>
    <row r="29" spans="1:14" ht="57.75">
      <c r="A29" s="6" t="str">
        <f t="shared" si="0"/>
        <v>2023-04-30</v>
      </c>
      <c r="B29" s="6" t="str">
        <f>"2030"</f>
        <v>2030</v>
      </c>
      <c r="C29" s="7" t="s">
        <v>91</v>
      </c>
      <c r="D29" s="7"/>
      <c r="E29" s="6" t="str">
        <f>" "</f>
        <v> </v>
      </c>
      <c r="F29" s="6">
        <v>0</v>
      </c>
      <c r="G29" s="6" t="s">
        <v>92</v>
      </c>
      <c r="H29" s="6" t="s">
        <v>93</v>
      </c>
      <c r="I29" s="6" t="s">
        <v>17</v>
      </c>
      <c r="J29" s="5" t="s">
        <v>451</v>
      </c>
      <c r="K29" s="8" t="s">
        <v>94</v>
      </c>
      <c r="L29" s="6">
        <v>2021</v>
      </c>
      <c r="M29" s="6" t="s">
        <v>28</v>
      </c>
      <c r="N29" s="6"/>
    </row>
    <row r="30" spans="1:14" ht="72">
      <c r="A30" s="6" t="str">
        <f t="shared" si="0"/>
        <v>2023-04-30</v>
      </c>
      <c r="B30" s="6" t="str">
        <f>"2215"</f>
        <v>2215</v>
      </c>
      <c r="C30" s="7" t="s">
        <v>95</v>
      </c>
      <c r="D30" s="7" t="s">
        <v>90</v>
      </c>
      <c r="E30" s="6" t="str">
        <f>" "</f>
        <v> </v>
      </c>
      <c r="F30" s="6">
        <v>0</v>
      </c>
      <c r="G30" s="6" t="s">
        <v>88</v>
      </c>
      <c r="H30" s="6" t="s">
        <v>96</v>
      </c>
      <c r="I30" s="6" t="s">
        <v>17</v>
      </c>
      <c r="J30" s="5" t="s">
        <v>452</v>
      </c>
      <c r="K30" s="8" t="s">
        <v>97</v>
      </c>
      <c r="L30" s="6">
        <v>2020</v>
      </c>
      <c r="M30" s="6" t="s">
        <v>98</v>
      </c>
      <c r="N30" s="6" t="s">
        <v>23</v>
      </c>
    </row>
    <row r="31" spans="1:13" ht="57.75">
      <c r="A31" s="1" t="str">
        <f t="shared" si="0"/>
        <v>2023-04-30</v>
      </c>
      <c r="B31" s="1" t="str">
        <f>"2345"</f>
        <v>2345</v>
      </c>
      <c r="C31" s="2" t="s">
        <v>99</v>
      </c>
      <c r="D31" s="2" t="s">
        <v>101</v>
      </c>
      <c r="E31" s="1" t="str">
        <f aca="true" t="shared" si="1" ref="E31:E41">"02"</f>
        <v>02</v>
      </c>
      <c r="F31" s="1">
        <v>0</v>
      </c>
      <c r="G31" s="1" t="s">
        <v>20</v>
      </c>
      <c r="I31" s="1" t="s">
        <v>17</v>
      </c>
      <c r="J31" s="4"/>
      <c r="K31" s="3" t="s">
        <v>100</v>
      </c>
      <c r="L31" s="1">
        <v>2017</v>
      </c>
      <c r="M31" s="1" t="s">
        <v>18</v>
      </c>
    </row>
    <row r="32" spans="1:13" ht="72">
      <c r="A32" s="1" t="str">
        <f t="shared" si="0"/>
        <v>2023-04-30</v>
      </c>
      <c r="B32" s="1" t="str">
        <f>"2400"</f>
        <v>2400</v>
      </c>
      <c r="C32" s="2" t="s">
        <v>13</v>
      </c>
      <c r="E32" s="1" t="str">
        <f t="shared" si="1"/>
        <v>02</v>
      </c>
      <c r="F32" s="1">
        <v>4</v>
      </c>
      <c r="G32" s="1" t="s">
        <v>14</v>
      </c>
      <c r="H32" s="1" t="s">
        <v>15</v>
      </c>
      <c r="I32" s="1" t="s">
        <v>17</v>
      </c>
      <c r="J32" s="4"/>
      <c r="K32" s="3" t="s">
        <v>16</v>
      </c>
      <c r="L32" s="1">
        <v>2011</v>
      </c>
      <c r="M32" s="1" t="s">
        <v>18</v>
      </c>
    </row>
    <row r="33" spans="1:13" ht="72">
      <c r="A33" s="1" t="str">
        <f t="shared" si="0"/>
        <v>2023-04-30</v>
      </c>
      <c r="B33" s="1" t="str">
        <f>"2500"</f>
        <v>2500</v>
      </c>
      <c r="C33" s="2" t="s">
        <v>13</v>
      </c>
      <c r="E33" s="1" t="str">
        <f t="shared" si="1"/>
        <v>02</v>
      </c>
      <c r="F33" s="1">
        <v>4</v>
      </c>
      <c r="G33" s="1" t="s">
        <v>14</v>
      </c>
      <c r="H33" s="1" t="s">
        <v>15</v>
      </c>
      <c r="I33" s="1" t="s">
        <v>17</v>
      </c>
      <c r="J33" s="4"/>
      <c r="K33" s="3" t="s">
        <v>16</v>
      </c>
      <c r="L33" s="1">
        <v>2011</v>
      </c>
      <c r="M33" s="1" t="s">
        <v>18</v>
      </c>
    </row>
    <row r="34" spans="1:13" ht="72">
      <c r="A34" s="1" t="str">
        <f t="shared" si="0"/>
        <v>2023-04-30</v>
      </c>
      <c r="B34" s="1" t="str">
        <f>"2600"</f>
        <v>2600</v>
      </c>
      <c r="C34" s="2" t="s">
        <v>13</v>
      </c>
      <c r="E34" s="1" t="str">
        <f t="shared" si="1"/>
        <v>02</v>
      </c>
      <c r="F34" s="1">
        <v>4</v>
      </c>
      <c r="G34" s="1" t="s">
        <v>14</v>
      </c>
      <c r="H34" s="1" t="s">
        <v>15</v>
      </c>
      <c r="I34" s="1" t="s">
        <v>17</v>
      </c>
      <c r="J34" s="4"/>
      <c r="K34" s="3" t="s">
        <v>16</v>
      </c>
      <c r="L34" s="1">
        <v>2011</v>
      </c>
      <c r="M34" s="1" t="s">
        <v>18</v>
      </c>
    </row>
    <row r="35" spans="1:13" ht="72">
      <c r="A35" s="1" t="str">
        <f t="shared" si="0"/>
        <v>2023-04-30</v>
      </c>
      <c r="B35" s="1" t="str">
        <f>"2700"</f>
        <v>2700</v>
      </c>
      <c r="C35" s="2" t="s">
        <v>13</v>
      </c>
      <c r="E35" s="1" t="str">
        <f t="shared" si="1"/>
        <v>02</v>
      </c>
      <c r="F35" s="1">
        <v>4</v>
      </c>
      <c r="G35" s="1" t="s">
        <v>14</v>
      </c>
      <c r="H35" s="1" t="s">
        <v>15</v>
      </c>
      <c r="I35" s="1" t="s">
        <v>17</v>
      </c>
      <c r="J35" s="4"/>
      <c r="K35" s="3" t="s">
        <v>16</v>
      </c>
      <c r="L35" s="1">
        <v>2011</v>
      </c>
      <c r="M35" s="1" t="s">
        <v>18</v>
      </c>
    </row>
    <row r="36" spans="1:13" ht="72">
      <c r="A36" s="1" t="str">
        <f t="shared" si="0"/>
        <v>2023-04-30</v>
      </c>
      <c r="B36" s="1" t="str">
        <f>"2800"</f>
        <v>2800</v>
      </c>
      <c r="C36" s="2" t="s">
        <v>13</v>
      </c>
      <c r="E36" s="1" t="str">
        <f t="shared" si="1"/>
        <v>02</v>
      </c>
      <c r="F36" s="1">
        <v>4</v>
      </c>
      <c r="G36" s="1" t="s">
        <v>14</v>
      </c>
      <c r="H36" s="1" t="s">
        <v>15</v>
      </c>
      <c r="I36" s="1" t="s">
        <v>17</v>
      </c>
      <c r="J36" s="4"/>
      <c r="K36" s="3" t="s">
        <v>16</v>
      </c>
      <c r="L36" s="1">
        <v>2011</v>
      </c>
      <c r="M36" s="1" t="s">
        <v>18</v>
      </c>
    </row>
    <row r="37" spans="1:13" ht="72">
      <c r="A37" s="1" t="str">
        <f aca="true" t="shared" si="2" ref="A37:A76">"2023-05-01"</f>
        <v>2023-05-01</v>
      </c>
      <c r="B37" s="1" t="str">
        <f>"0500"</f>
        <v>0500</v>
      </c>
      <c r="C37" s="2" t="s">
        <v>13</v>
      </c>
      <c r="E37" s="1" t="str">
        <f t="shared" si="1"/>
        <v>02</v>
      </c>
      <c r="F37" s="1">
        <v>4</v>
      </c>
      <c r="G37" s="1" t="s">
        <v>14</v>
      </c>
      <c r="H37" s="1" t="s">
        <v>15</v>
      </c>
      <c r="I37" s="1" t="s">
        <v>17</v>
      </c>
      <c r="J37" s="4"/>
      <c r="K37" s="3" t="s">
        <v>16</v>
      </c>
      <c r="L37" s="1">
        <v>2011</v>
      </c>
      <c r="M37" s="1" t="s">
        <v>18</v>
      </c>
    </row>
    <row r="38" spans="1:13" ht="28.5">
      <c r="A38" s="1" t="str">
        <f t="shared" si="2"/>
        <v>2023-05-01</v>
      </c>
      <c r="B38" s="1" t="str">
        <f>"0600"</f>
        <v>0600</v>
      </c>
      <c r="C38" s="2" t="s">
        <v>19</v>
      </c>
      <c r="D38" s="2" t="s">
        <v>102</v>
      </c>
      <c r="E38" s="1" t="str">
        <f t="shared" si="1"/>
        <v>02</v>
      </c>
      <c r="F38" s="1">
        <v>8</v>
      </c>
      <c r="G38" s="1" t="s">
        <v>20</v>
      </c>
      <c r="I38" s="1" t="s">
        <v>17</v>
      </c>
      <c r="J38" s="4"/>
      <c r="K38" s="3" t="s">
        <v>21</v>
      </c>
      <c r="L38" s="1">
        <v>2019</v>
      </c>
      <c r="M38" s="1" t="s">
        <v>18</v>
      </c>
    </row>
    <row r="39" spans="1:13" ht="28.5">
      <c r="A39" s="1" t="str">
        <f t="shared" si="2"/>
        <v>2023-05-01</v>
      </c>
      <c r="B39" s="1" t="str">
        <f>"0625"</f>
        <v>0625</v>
      </c>
      <c r="C39" s="2" t="s">
        <v>19</v>
      </c>
      <c r="D39" s="2" t="s">
        <v>103</v>
      </c>
      <c r="E39" s="1" t="str">
        <f t="shared" si="1"/>
        <v>02</v>
      </c>
      <c r="F39" s="1">
        <v>9</v>
      </c>
      <c r="G39" s="1" t="s">
        <v>14</v>
      </c>
      <c r="I39" s="1" t="s">
        <v>17</v>
      </c>
      <c r="J39" s="4"/>
      <c r="K39" s="3" t="s">
        <v>21</v>
      </c>
      <c r="L39" s="1">
        <v>2019</v>
      </c>
      <c r="M39" s="1" t="s">
        <v>18</v>
      </c>
    </row>
    <row r="40" spans="1:13" ht="72">
      <c r="A40" s="1" t="str">
        <f t="shared" si="2"/>
        <v>2023-05-01</v>
      </c>
      <c r="B40" s="1" t="str">
        <f>"0650"</f>
        <v>0650</v>
      </c>
      <c r="C40" s="2" t="s">
        <v>25</v>
      </c>
      <c r="D40" s="2" t="s">
        <v>105</v>
      </c>
      <c r="E40" s="1" t="str">
        <f t="shared" si="1"/>
        <v>02</v>
      </c>
      <c r="F40" s="1">
        <v>5</v>
      </c>
      <c r="G40" s="1" t="s">
        <v>20</v>
      </c>
      <c r="I40" s="1" t="s">
        <v>17</v>
      </c>
      <c r="J40" s="4"/>
      <c r="K40" s="3" t="s">
        <v>104</v>
      </c>
      <c r="L40" s="1">
        <v>2018</v>
      </c>
      <c r="M40" s="1" t="s">
        <v>28</v>
      </c>
    </row>
    <row r="41" spans="1:13" ht="72">
      <c r="A41" s="1" t="str">
        <f t="shared" si="2"/>
        <v>2023-05-01</v>
      </c>
      <c r="B41" s="1" t="str">
        <f>"0715"</f>
        <v>0715</v>
      </c>
      <c r="C41" s="2" t="s">
        <v>29</v>
      </c>
      <c r="D41" s="2" t="s">
        <v>107</v>
      </c>
      <c r="E41" s="1" t="str">
        <f t="shared" si="1"/>
        <v>02</v>
      </c>
      <c r="F41" s="1">
        <v>4</v>
      </c>
      <c r="G41" s="1" t="s">
        <v>20</v>
      </c>
      <c r="I41" s="1" t="s">
        <v>17</v>
      </c>
      <c r="J41" s="4"/>
      <c r="K41" s="3" t="s">
        <v>106</v>
      </c>
      <c r="L41" s="1">
        <v>2018</v>
      </c>
      <c r="M41" s="1" t="s">
        <v>18</v>
      </c>
    </row>
    <row r="42" spans="1:13" ht="72">
      <c r="A42" s="1" t="str">
        <f t="shared" si="2"/>
        <v>2023-05-01</v>
      </c>
      <c r="B42" s="1" t="str">
        <f>"0730"</f>
        <v>0730</v>
      </c>
      <c r="C42" s="2" t="s">
        <v>31</v>
      </c>
      <c r="D42" s="2" t="s">
        <v>109</v>
      </c>
      <c r="E42" s="1" t="str">
        <f>"01"</f>
        <v>01</v>
      </c>
      <c r="F42" s="1">
        <v>3</v>
      </c>
      <c r="G42" s="1" t="s">
        <v>20</v>
      </c>
      <c r="I42" s="1" t="s">
        <v>17</v>
      </c>
      <c r="J42" s="4"/>
      <c r="K42" s="3" t="s">
        <v>108</v>
      </c>
      <c r="L42" s="1">
        <v>2009</v>
      </c>
      <c r="M42" s="1" t="s">
        <v>34</v>
      </c>
    </row>
    <row r="43" spans="1:13" ht="28.5">
      <c r="A43" s="1" t="str">
        <f t="shared" si="2"/>
        <v>2023-05-01</v>
      </c>
      <c r="B43" s="1" t="str">
        <f>"0755"</f>
        <v>0755</v>
      </c>
      <c r="C43" s="2" t="s">
        <v>35</v>
      </c>
      <c r="D43" s="2" t="s">
        <v>111</v>
      </c>
      <c r="E43" s="1" t="str">
        <f>"01"</f>
        <v>01</v>
      </c>
      <c r="F43" s="1">
        <v>9</v>
      </c>
      <c r="G43" s="1" t="s">
        <v>20</v>
      </c>
      <c r="I43" s="1" t="s">
        <v>17</v>
      </c>
      <c r="J43" s="4"/>
      <c r="K43" s="3" t="s">
        <v>110</v>
      </c>
      <c r="L43" s="1">
        <v>2017</v>
      </c>
      <c r="M43" s="1" t="s">
        <v>18</v>
      </c>
    </row>
    <row r="44" spans="1:13" ht="72">
      <c r="A44" s="1" t="str">
        <f t="shared" si="2"/>
        <v>2023-05-01</v>
      </c>
      <c r="B44" s="1" t="str">
        <f>"0805"</f>
        <v>0805</v>
      </c>
      <c r="C44" s="2" t="s">
        <v>38</v>
      </c>
      <c r="D44" s="2" t="s">
        <v>113</v>
      </c>
      <c r="E44" s="1" t="str">
        <f>"01"</f>
        <v>01</v>
      </c>
      <c r="F44" s="1">
        <v>8</v>
      </c>
      <c r="G44" s="1" t="s">
        <v>20</v>
      </c>
      <c r="I44" s="1" t="s">
        <v>17</v>
      </c>
      <c r="J44" s="4"/>
      <c r="K44" s="3" t="s">
        <v>112</v>
      </c>
      <c r="L44" s="1">
        <v>2020</v>
      </c>
      <c r="M44" s="1" t="s">
        <v>28</v>
      </c>
    </row>
    <row r="45" spans="1:13" ht="43.5">
      <c r="A45" s="1" t="str">
        <f t="shared" si="2"/>
        <v>2023-05-01</v>
      </c>
      <c r="B45" s="1" t="str">
        <f>"0815"</f>
        <v>0815</v>
      </c>
      <c r="C45" s="2" t="s">
        <v>41</v>
      </c>
      <c r="D45" s="2" t="s">
        <v>115</v>
      </c>
      <c r="E45" s="1" t="str">
        <f>"01"</f>
        <v>01</v>
      </c>
      <c r="F45" s="1">
        <v>12</v>
      </c>
      <c r="G45" s="1" t="s">
        <v>20</v>
      </c>
      <c r="I45" s="1" t="s">
        <v>17</v>
      </c>
      <c r="J45" s="4"/>
      <c r="K45" s="3" t="s">
        <v>114</v>
      </c>
      <c r="L45" s="1">
        <v>2020</v>
      </c>
      <c r="M45" s="1" t="s">
        <v>44</v>
      </c>
    </row>
    <row r="46" spans="1:14" ht="28.5">
      <c r="A46" s="1" t="str">
        <f t="shared" si="2"/>
        <v>2023-05-01</v>
      </c>
      <c r="B46" s="1" t="str">
        <f>"0820"</f>
        <v>0820</v>
      </c>
      <c r="C46" s="2" t="s">
        <v>45</v>
      </c>
      <c r="D46" s="2" t="s">
        <v>117</v>
      </c>
      <c r="E46" s="1" t="str">
        <f>"01"</f>
        <v>01</v>
      </c>
      <c r="F46" s="1">
        <v>21</v>
      </c>
      <c r="G46" s="1" t="s">
        <v>20</v>
      </c>
      <c r="I46" s="1" t="s">
        <v>17</v>
      </c>
      <c r="J46" s="4"/>
      <c r="K46" s="3" t="s">
        <v>116</v>
      </c>
      <c r="L46" s="1">
        <v>1985</v>
      </c>
      <c r="M46" s="1" t="s">
        <v>47</v>
      </c>
      <c r="N46" s="1" t="s">
        <v>23</v>
      </c>
    </row>
    <row r="47" spans="1:13" ht="72">
      <c r="A47" s="1" t="str">
        <f t="shared" si="2"/>
        <v>2023-05-01</v>
      </c>
      <c r="B47" s="1" t="str">
        <f>"0845"</f>
        <v>0845</v>
      </c>
      <c r="C47" s="2" t="s">
        <v>48</v>
      </c>
      <c r="D47" s="2" t="s">
        <v>119</v>
      </c>
      <c r="E47" s="1" t="str">
        <f>"02"</f>
        <v>02</v>
      </c>
      <c r="F47" s="1">
        <v>7</v>
      </c>
      <c r="G47" s="1" t="s">
        <v>20</v>
      </c>
      <c r="I47" s="1" t="s">
        <v>17</v>
      </c>
      <c r="J47" s="4"/>
      <c r="K47" s="3" t="s">
        <v>118</v>
      </c>
      <c r="L47" s="1">
        <v>2014</v>
      </c>
      <c r="M47" s="1" t="s">
        <v>18</v>
      </c>
    </row>
    <row r="48" spans="1:13" ht="57.75">
      <c r="A48" s="1" t="str">
        <f t="shared" si="2"/>
        <v>2023-05-01</v>
      </c>
      <c r="B48" s="1" t="str">
        <f>"0910"</f>
        <v>0910</v>
      </c>
      <c r="C48" s="2" t="s">
        <v>52</v>
      </c>
      <c r="D48" s="2" t="s">
        <v>426</v>
      </c>
      <c r="E48" s="1" t="str">
        <f>"05"</f>
        <v>05</v>
      </c>
      <c r="F48" s="1">
        <v>7</v>
      </c>
      <c r="G48" s="1" t="s">
        <v>20</v>
      </c>
      <c r="I48" s="1" t="s">
        <v>17</v>
      </c>
      <c r="J48" s="4"/>
      <c r="K48" s="3" t="s">
        <v>120</v>
      </c>
      <c r="L48" s="1">
        <v>2021</v>
      </c>
      <c r="M48" s="1" t="s">
        <v>28</v>
      </c>
    </row>
    <row r="49" spans="1:13" ht="57.75">
      <c r="A49" s="1" t="str">
        <f t="shared" si="2"/>
        <v>2023-05-01</v>
      </c>
      <c r="B49" s="1" t="str">
        <f>"0935"</f>
        <v>0935</v>
      </c>
      <c r="C49" s="2" t="s">
        <v>52</v>
      </c>
      <c r="D49" s="2" t="s">
        <v>122</v>
      </c>
      <c r="E49" s="1" t="str">
        <f>"05"</f>
        <v>05</v>
      </c>
      <c r="F49" s="1">
        <v>8</v>
      </c>
      <c r="G49" s="1" t="s">
        <v>20</v>
      </c>
      <c r="I49" s="1" t="s">
        <v>17</v>
      </c>
      <c r="J49" s="4"/>
      <c r="K49" s="3" t="s">
        <v>121</v>
      </c>
      <c r="L49" s="1">
        <v>2021</v>
      </c>
      <c r="M49" s="1" t="s">
        <v>28</v>
      </c>
    </row>
    <row r="50" spans="1:14" ht="72">
      <c r="A50" s="1" t="str">
        <f t="shared" si="2"/>
        <v>2023-05-01</v>
      </c>
      <c r="B50" s="1" t="str">
        <f>"1000"</f>
        <v>1000</v>
      </c>
      <c r="C50" s="2" t="s">
        <v>84</v>
      </c>
      <c r="D50" s="2" t="s">
        <v>86</v>
      </c>
      <c r="E50" s="1" t="str">
        <f>"01"</f>
        <v>01</v>
      </c>
      <c r="F50" s="1">
        <v>1</v>
      </c>
      <c r="G50" s="1" t="s">
        <v>14</v>
      </c>
      <c r="I50" s="1" t="s">
        <v>17</v>
      </c>
      <c r="J50" s="4"/>
      <c r="K50" s="3" t="s">
        <v>85</v>
      </c>
      <c r="L50" s="1">
        <v>2017</v>
      </c>
      <c r="M50" s="1" t="s">
        <v>44</v>
      </c>
      <c r="N50" s="1" t="s">
        <v>23</v>
      </c>
    </row>
    <row r="51" spans="1:13" ht="57.75">
      <c r="A51" s="1" t="str">
        <f t="shared" si="2"/>
        <v>2023-05-01</v>
      </c>
      <c r="B51" s="1" t="str">
        <f>"1100"</f>
        <v>1100</v>
      </c>
      <c r="C51" s="2" t="s">
        <v>123</v>
      </c>
      <c r="E51" s="1" t="str">
        <f>" "</f>
        <v> </v>
      </c>
      <c r="F51" s="1">
        <v>0</v>
      </c>
      <c r="G51" s="1" t="s">
        <v>14</v>
      </c>
      <c r="H51" s="1" t="s">
        <v>124</v>
      </c>
      <c r="I51" s="1" t="s">
        <v>17</v>
      </c>
      <c r="J51" s="4"/>
      <c r="K51" s="3" t="s">
        <v>125</v>
      </c>
      <c r="L51" s="1">
        <v>2021</v>
      </c>
      <c r="M51" s="1" t="s">
        <v>18</v>
      </c>
    </row>
    <row r="52" spans="1:14" ht="72">
      <c r="A52" s="1" t="str">
        <f t="shared" si="2"/>
        <v>2023-05-01</v>
      </c>
      <c r="B52" s="1" t="str">
        <f>"1130"</f>
        <v>1130</v>
      </c>
      <c r="C52" s="2" t="s">
        <v>95</v>
      </c>
      <c r="D52" s="2" t="s">
        <v>90</v>
      </c>
      <c r="E52" s="1" t="str">
        <f>" "</f>
        <v> </v>
      </c>
      <c r="F52" s="1">
        <v>0</v>
      </c>
      <c r="G52" s="1" t="s">
        <v>88</v>
      </c>
      <c r="H52" s="1" t="s">
        <v>96</v>
      </c>
      <c r="I52" s="1" t="s">
        <v>17</v>
      </c>
      <c r="J52" s="4"/>
      <c r="K52" s="3" t="s">
        <v>97</v>
      </c>
      <c r="L52" s="1">
        <v>2020</v>
      </c>
      <c r="M52" s="1" t="s">
        <v>98</v>
      </c>
      <c r="N52" s="1" t="s">
        <v>23</v>
      </c>
    </row>
    <row r="53" spans="1:13" ht="72">
      <c r="A53" s="1" t="str">
        <f t="shared" si="2"/>
        <v>2023-05-01</v>
      </c>
      <c r="B53" s="1" t="str">
        <f>"1300"</f>
        <v>1300</v>
      </c>
      <c r="C53" s="2" t="s">
        <v>80</v>
      </c>
      <c r="E53" s="1" t="str">
        <f>"01"</f>
        <v>01</v>
      </c>
      <c r="F53" s="1">
        <v>2</v>
      </c>
      <c r="G53" s="1" t="s">
        <v>14</v>
      </c>
      <c r="I53" s="1" t="s">
        <v>17</v>
      </c>
      <c r="J53" s="4"/>
      <c r="K53" s="3" t="s">
        <v>81</v>
      </c>
      <c r="L53" s="1">
        <v>2020</v>
      </c>
      <c r="M53" s="1" t="s">
        <v>18</v>
      </c>
    </row>
    <row r="54" spans="1:13" ht="57.75">
      <c r="A54" s="1" t="str">
        <f t="shared" si="2"/>
        <v>2023-05-01</v>
      </c>
      <c r="B54" s="1" t="str">
        <f>"1400"</f>
        <v>1400</v>
      </c>
      <c r="C54" s="2" t="s">
        <v>126</v>
      </c>
      <c r="E54" s="1" t="str">
        <f>"04"</f>
        <v>04</v>
      </c>
      <c r="F54" s="1">
        <v>155</v>
      </c>
      <c r="G54" s="1" t="s">
        <v>14</v>
      </c>
      <c r="H54" s="1" t="s">
        <v>93</v>
      </c>
      <c r="I54" s="1" t="s">
        <v>17</v>
      </c>
      <c r="J54" s="4"/>
      <c r="K54" s="3" t="s">
        <v>127</v>
      </c>
      <c r="L54" s="1">
        <v>2022</v>
      </c>
      <c r="M54" s="1" t="s">
        <v>98</v>
      </c>
    </row>
    <row r="55" spans="1:13" ht="57.75">
      <c r="A55" s="1" t="str">
        <f t="shared" si="2"/>
        <v>2023-05-01</v>
      </c>
      <c r="B55" s="1" t="str">
        <f>"1430"</f>
        <v>1430</v>
      </c>
      <c r="C55" s="2" t="s">
        <v>128</v>
      </c>
      <c r="D55" s="2" t="s">
        <v>130</v>
      </c>
      <c r="E55" s="1" t="str">
        <f>"02"</f>
        <v>02</v>
      </c>
      <c r="F55" s="1">
        <v>67</v>
      </c>
      <c r="G55" s="1" t="s">
        <v>14</v>
      </c>
      <c r="H55" s="1" t="s">
        <v>124</v>
      </c>
      <c r="I55" s="1" t="s">
        <v>17</v>
      </c>
      <c r="J55" s="4"/>
      <c r="K55" s="3" t="s">
        <v>129</v>
      </c>
      <c r="L55" s="1">
        <v>0</v>
      </c>
      <c r="M55" s="1" t="s">
        <v>18</v>
      </c>
    </row>
    <row r="56" spans="1:13" ht="72">
      <c r="A56" s="1" t="str">
        <f t="shared" si="2"/>
        <v>2023-05-01</v>
      </c>
      <c r="B56" s="1" t="str">
        <f>"1500"</f>
        <v>1500</v>
      </c>
      <c r="C56" s="2" t="s">
        <v>131</v>
      </c>
      <c r="D56" s="2" t="s">
        <v>133</v>
      </c>
      <c r="E56" s="1" t="str">
        <f>"02"</f>
        <v>02</v>
      </c>
      <c r="F56" s="1">
        <v>2</v>
      </c>
      <c r="G56" s="1" t="s">
        <v>20</v>
      </c>
      <c r="I56" s="1" t="s">
        <v>17</v>
      </c>
      <c r="J56" s="4"/>
      <c r="K56" s="3" t="s">
        <v>132</v>
      </c>
      <c r="L56" s="1">
        <v>2019</v>
      </c>
      <c r="M56" s="1" t="s">
        <v>34</v>
      </c>
    </row>
    <row r="57" spans="1:13" ht="28.5">
      <c r="A57" s="1" t="str">
        <f t="shared" si="2"/>
        <v>2023-05-01</v>
      </c>
      <c r="B57" s="1" t="str">
        <f>"1525"</f>
        <v>1525</v>
      </c>
      <c r="C57" s="2" t="s">
        <v>35</v>
      </c>
      <c r="D57" s="2" t="s">
        <v>135</v>
      </c>
      <c r="E57" s="1" t="str">
        <f>"03"</f>
        <v>03</v>
      </c>
      <c r="F57" s="1">
        <v>1</v>
      </c>
      <c r="G57" s="1" t="s">
        <v>20</v>
      </c>
      <c r="I57" s="1" t="s">
        <v>17</v>
      </c>
      <c r="J57" s="4"/>
      <c r="K57" s="3" t="s">
        <v>134</v>
      </c>
      <c r="L57" s="1">
        <v>0</v>
      </c>
      <c r="M57" s="1" t="s">
        <v>90</v>
      </c>
    </row>
    <row r="58" spans="1:13" ht="57.75">
      <c r="A58" s="1" t="str">
        <f t="shared" si="2"/>
        <v>2023-05-01</v>
      </c>
      <c r="B58" s="1" t="str">
        <f>"1540"</f>
        <v>1540</v>
      </c>
      <c r="C58" s="2" t="s">
        <v>136</v>
      </c>
      <c r="D58" s="2" t="s">
        <v>138</v>
      </c>
      <c r="E58" s="1" t="str">
        <f>"01"</f>
        <v>01</v>
      </c>
      <c r="F58" s="1">
        <v>5</v>
      </c>
      <c r="G58" s="1" t="s">
        <v>20</v>
      </c>
      <c r="I58" s="1" t="s">
        <v>17</v>
      </c>
      <c r="J58" s="4"/>
      <c r="K58" s="3" t="s">
        <v>137</v>
      </c>
      <c r="L58" s="1">
        <v>2016</v>
      </c>
      <c r="M58" s="1" t="s">
        <v>18</v>
      </c>
    </row>
    <row r="59" spans="1:13" ht="43.5">
      <c r="A59" s="1" t="str">
        <f t="shared" si="2"/>
        <v>2023-05-01</v>
      </c>
      <c r="B59" s="1" t="str">
        <f>"1555"</f>
        <v>1555</v>
      </c>
      <c r="C59" s="2" t="s">
        <v>139</v>
      </c>
      <c r="D59" s="2" t="s">
        <v>141</v>
      </c>
      <c r="E59" s="1" t="str">
        <f>"01"</f>
        <v>01</v>
      </c>
      <c r="F59" s="1">
        <v>5</v>
      </c>
      <c r="G59" s="1" t="s">
        <v>20</v>
      </c>
      <c r="I59" s="1" t="s">
        <v>17</v>
      </c>
      <c r="J59" s="4"/>
      <c r="K59" s="3" t="s">
        <v>140</v>
      </c>
      <c r="L59" s="1">
        <v>2021</v>
      </c>
      <c r="M59" s="1" t="s">
        <v>28</v>
      </c>
    </row>
    <row r="60" spans="1:14" ht="28.5">
      <c r="A60" s="1" t="str">
        <f t="shared" si="2"/>
        <v>2023-05-01</v>
      </c>
      <c r="B60" s="1" t="str">
        <f>"1600"</f>
        <v>1600</v>
      </c>
      <c r="C60" s="2" t="s">
        <v>142</v>
      </c>
      <c r="D60" s="2" t="s">
        <v>427</v>
      </c>
      <c r="E60" s="1" t="str">
        <f>"01"</f>
        <v>01</v>
      </c>
      <c r="F60" s="1">
        <v>8</v>
      </c>
      <c r="G60" s="1" t="s">
        <v>14</v>
      </c>
      <c r="H60" s="1" t="s">
        <v>124</v>
      </c>
      <c r="I60" s="1" t="s">
        <v>17</v>
      </c>
      <c r="J60" s="4"/>
      <c r="K60" s="3" t="s">
        <v>143</v>
      </c>
      <c r="L60" s="1">
        <v>2017</v>
      </c>
      <c r="M60" s="1" t="s">
        <v>18</v>
      </c>
      <c r="N60" s="1" t="s">
        <v>23</v>
      </c>
    </row>
    <row r="61" spans="1:14" ht="72">
      <c r="A61" s="1" t="str">
        <f t="shared" si="2"/>
        <v>2023-05-01</v>
      </c>
      <c r="B61" s="1" t="str">
        <f>"1630"</f>
        <v>1630</v>
      </c>
      <c r="C61" s="2" t="s">
        <v>45</v>
      </c>
      <c r="D61" s="2" t="s">
        <v>424</v>
      </c>
      <c r="E61" s="1" t="str">
        <f>"01"</f>
        <v>01</v>
      </c>
      <c r="F61" s="1">
        <v>20</v>
      </c>
      <c r="G61" s="1" t="s">
        <v>20</v>
      </c>
      <c r="I61" s="1" t="s">
        <v>17</v>
      </c>
      <c r="J61" s="4"/>
      <c r="K61" s="3" t="s">
        <v>46</v>
      </c>
      <c r="L61" s="1">
        <v>1985</v>
      </c>
      <c r="M61" s="1" t="s">
        <v>47</v>
      </c>
      <c r="N61" s="1" t="s">
        <v>23</v>
      </c>
    </row>
    <row r="62" spans="1:13" ht="57.75">
      <c r="A62" s="1" t="str">
        <f t="shared" si="2"/>
        <v>2023-05-01</v>
      </c>
      <c r="B62" s="1" t="str">
        <f>"1700"</f>
        <v>1700</v>
      </c>
      <c r="C62" s="2" t="s">
        <v>144</v>
      </c>
      <c r="D62" s="2" t="s">
        <v>146</v>
      </c>
      <c r="E62" s="1" t="str">
        <f>"2020"</f>
        <v>2020</v>
      </c>
      <c r="F62" s="1">
        <v>4</v>
      </c>
      <c r="G62" s="1" t="s">
        <v>14</v>
      </c>
      <c r="H62" s="1" t="s">
        <v>124</v>
      </c>
      <c r="I62" s="1" t="s">
        <v>17</v>
      </c>
      <c r="J62" s="4"/>
      <c r="K62" s="3" t="s">
        <v>145</v>
      </c>
      <c r="L62" s="1">
        <v>2021</v>
      </c>
      <c r="M62" s="1" t="s">
        <v>18</v>
      </c>
    </row>
    <row r="63" spans="1:13" ht="72">
      <c r="A63" s="1" t="str">
        <f t="shared" si="2"/>
        <v>2023-05-01</v>
      </c>
      <c r="B63" s="1" t="str">
        <f>"1715"</f>
        <v>1715</v>
      </c>
      <c r="C63" s="2" t="s">
        <v>147</v>
      </c>
      <c r="D63" s="2" t="s">
        <v>150</v>
      </c>
      <c r="E63" s="1" t="str">
        <f>"2020"</f>
        <v>2020</v>
      </c>
      <c r="F63" s="1">
        <v>5</v>
      </c>
      <c r="G63" s="1" t="s">
        <v>14</v>
      </c>
      <c r="H63" s="1" t="s">
        <v>148</v>
      </c>
      <c r="I63" s="1" t="s">
        <v>17</v>
      </c>
      <c r="J63" s="4"/>
      <c r="K63" s="3" t="s">
        <v>149</v>
      </c>
      <c r="L63" s="1">
        <v>2021</v>
      </c>
      <c r="M63" s="1" t="s">
        <v>18</v>
      </c>
    </row>
    <row r="64" spans="1:13" ht="28.5">
      <c r="A64" s="1" t="str">
        <f t="shared" si="2"/>
        <v>2023-05-01</v>
      </c>
      <c r="B64" s="1" t="str">
        <f>"1730"</f>
        <v>1730</v>
      </c>
      <c r="C64" s="2" t="s">
        <v>151</v>
      </c>
      <c r="E64" s="1" t="str">
        <f>"2020"</f>
        <v>2020</v>
      </c>
      <c r="F64" s="1">
        <v>150</v>
      </c>
      <c r="G64" s="1" t="s">
        <v>58</v>
      </c>
      <c r="J64" s="4"/>
      <c r="K64" s="3" t="s">
        <v>152</v>
      </c>
      <c r="L64" s="1">
        <v>2020</v>
      </c>
      <c r="M64" s="1" t="s">
        <v>28</v>
      </c>
    </row>
    <row r="65" spans="1:13" ht="57.75">
      <c r="A65" s="1" t="str">
        <f t="shared" si="2"/>
        <v>2023-05-01</v>
      </c>
      <c r="B65" s="1" t="str">
        <f>"1800"</f>
        <v>1800</v>
      </c>
      <c r="C65" s="2" t="s">
        <v>153</v>
      </c>
      <c r="D65" s="2" t="s">
        <v>155</v>
      </c>
      <c r="E65" s="1" t="str">
        <f>"2022"</f>
        <v>2022</v>
      </c>
      <c r="F65" s="1">
        <v>14</v>
      </c>
      <c r="G65" s="1" t="s">
        <v>20</v>
      </c>
      <c r="I65" s="1" t="s">
        <v>17</v>
      </c>
      <c r="J65" s="4"/>
      <c r="K65" s="3" t="s">
        <v>154</v>
      </c>
      <c r="L65" s="1">
        <v>2022</v>
      </c>
      <c r="M65" s="1" t="s">
        <v>18</v>
      </c>
    </row>
    <row r="66" spans="1:13" ht="57.75">
      <c r="A66" s="1" t="str">
        <f t="shared" si="2"/>
        <v>2023-05-01</v>
      </c>
      <c r="B66" s="1" t="str">
        <f>"1830"</f>
        <v>1830</v>
      </c>
      <c r="C66" s="2" t="s">
        <v>82</v>
      </c>
      <c r="E66" s="1" t="str">
        <f>"2023"</f>
        <v>2023</v>
      </c>
      <c r="F66" s="1">
        <v>80</v>
      </c>
      <c r="G66" s="1" t="s">
        <v>58</v>
      </c>
      <c r="J66" s="4"/>
      <c r="K66" s="3" t="s">
        <v>83</v>
      </c>
      <c r="L66" s="1">
        <v>2023</v>
      </c>
      <c r="M66" s="1" t="s">
        <v>18</v>
      </c>
    </row>
    <row r="67" spans="1:14" ht="57.75">
      <c r="A67" s="6" t="str">
        <f t="shared" si="2"/>
        <v>2023-05-01</v>
      </c>
      <c r="B67" s="6" t="str">
        <f>"1840"</f>
        <v>1840</v>
      </c>
      <c r="C67" s="7" t="s">
        <v>156</v>
      </c>
      <c r="D67" s="7" t="s">
        <v>158</v>
      </c>
      <c r="E67" s="6" t="str">
        <f>"02"</f>
        <v>02</v>
      </c>
      <c r="F67" s="6">
        <v>6</v>
      </c>
      <c r="G67" s="6" t="s">
        <v>20</v>
      </c>
      <c r="H67" s="6"/>
      <c r="I67" s="6" t="s">
        <v>17</v>
      </c>
      <c r="J67" s="5" t="s">
        <v>449</v>
      </c>
      <c r="K67" s="8" t="s">
        <v>157</v>
      </c>
      <c r="L67" s="6">
        <v>2017</v>
      </c>
      <c r="M67" s="6" t="s">
        <v>34</v>
      </c>
      <c r="N67" s="6" t="s">
        <v>23</v>
      </c>
    </row>
    <row r="68" spans="1:14" ht="72">
      <c r="A68" s="6" t="str">
        <f t="shared" si="2"/>
        <v>2023-05-01</v>
      </c>
      <c r="B68" s="6" t="str">
        <f>"1930"</f>
        <v>1930</v>
      </c>
      <c r="C68" s="7" t="s">
        <v>159</v>
      </c>
      <c r="D68" s="7"/>
      <c r="E68" s="6" t="str">
        <f>"01"</f>
        <v>01</v>
      </c>
      <c r="F68" s="6">
        <v>3</v>
      </c>
      <c r="G68" s="6" t="s">
        <v>14</v>
      </c>
      <c r="H68" s="6" t="s">
        <v>160</v>
      </c>
      <c r="I68" s="6" t="s">
        <v>17</v>
      </c>
      <c r="J68" s="5" t="s">
        <v>450</v>
      </c>
      <c r="K68" s="8" t="s">
        <v>161</v>
      </c>
      <c r="L68" s="6">
        <v>2020</v>
      </c>
      <c r="M68" s="6" t="s">
        <v>18</v>
      </c>
      <c r="N68" s="6" t="s">
        <v>23</v>
      </c>
    </row>
    <row r="69" spans="1:14" ht="72">
      <c r="A69" s="6" t="str">
        <f t="shared" si="2"/>
        <v>2023-05-01</v>
      </c>
      <c r="B69" s="6" t="str">
        <f>"2030"</f>
        <v>2030</v>
      </c>
      <c r="C69" s="7" t="s">
        <v>162</v>
      </c>
      <c r="D69" s="7"/>
      <c r="E69" s="6" t="str">
        <f>"2023"</f>
        <v>2023</v>
      </c>
      <c r="F69" s="6">
        <v>3</v>
      </c>
      <c r="G69" s="6" t="s">
        <v>58</v>
      </c>
      <c r="H69" s="6"/>
      <c r="I69" s="6"/>
      <c r="J69" s="5" t="s">
        <v>453</v>
      </c>
      <c r="K69" s="8" t="s">
        <v>163</v>
      </c>
      <c r="L69" s="6">
        <v>0</v>
      </c>
      <c r="M69" s="6" t="s">
        <v>18</v>
      </c>
      <c r="N69" s="6"/>
    </row>
    <row r="70" spans="1:14" ht="57.75">
      <c r="A70" s="6" t="str">
        <f t="shared" si="2"/>
        <v>2023-05-01</v>
      </c>
      <c r="B70" s="6" t="str">
        <f>"2105"</f>
        <v>2105</v>
      </c>
      <c r="C70" s="7" t="s">
        <v>164</v>
      </c>
      <c r="D70" s="7"/>
      <c r="E70" s="6" t="str">
        <f>" "</f>
        <v> </v>
      </c>
      <c r="F70" s="6">
        <v>0</v>
      </c>
      <c r="G70" s="6"/>
      <c r="H70" s="6"/>
      <c r="I70" s="6"/>
      <c r="J70" s="5" t="s">
        <v>451</v>
      </c>
      <c r="K70" s="8" t="s">
        <v>428</v>
      </c>
      <c r="L70" s="6">
        <v>2019</v>
      </c>
      <c r="M70" s="6" t="s">
        <v>98</v>
      </c>
      <c r="N70" s="6"/>
    </row>
    <row r="71" spans="1:14" ht="57.75">
      <c r="A71" s="6" t="str">
        <f t="shared" si="2"/>
        <v>2023-05-01</v>
      </c>
      <c r="B71" s="6" t="str">
        <f>"2315"</f>
        <v>2315</v>
      </c>
      <c r="C71" s="7" t="s">
        <v>165</v>
      </c>
      <c r="D71" s="7" t="s">
        <v>90</v>
      </c>
      <c r="E71" s="6" t="str">
        <f>" "</f>
        <v> </v>
      </c>
      <c r="F71" s="6">
        <v>0</v>
      </c>
      <c r="G71" s="6" t="s">
        <v>88</v>
      </c>
      <c r="H71" s="6" t="s">
        <v>166</v>
      </c>
      <c r="I71" s="6" t="s">
        <v>17</v>
      </c>
      <c r="J71" s="5" t="s">
        <v>461</v>
      </c>
      <c r="K71" s="8" t="s">
        <v>167</v>
      </c>
      <c r="L71" s="6">
        <v>2019</v>
      </c>
      <c r="M71" s="6" t="s">
        <v>34</v>
      </c>
      <c r="N71" s="6"/>
    </row>
    <row r="72" spans="1:13" ht="43.5">
      <c r="A72" s="1" t="str">
        <f t="shared" si="2"/>
        <v>2023-05-01</v>
      </c>
      <c r="B72" s="1" t="str">
        <f>"2440"</f>
        <v>2440</v>
      </c>
      <c r="C72" s="2" t="s">
        <v>168</v>
      </c>
      <c r="E72" s="1" t="str">
        <f>" "</f>
        <v> </v>
      </c>
      <c r="F72" s="1">
        <v>0</v>
      </c>
      <c r="G72" s="1" t="s">
        <v>14</v>
      </c>
      <c r="I72" s="1" t="s">
        <v>17</v>
      </c>
      <c r="J72" s="4"/>
      <c r="K72" s="3" t="s">
        <v>169</v>
      </c>
      <c r="L72" s="1">
        <v>2018</v>
      </c>
      <c r="M72" s="1" t="s">
        <v>18</v>
      </c>
    </row>
    <row r="73" spans="1:13" ht="72">
      <c r="A73" s="1" t="str">
        <f t="shared" si="2"/>
        <v>2023-05-01</v>
      </c>
      <c r="B73" s="1" t="str">
        <f>"2500"</f>
        <v>2500</v>
      </c>
      <c r="C73" s="2" t="s">
        <v>13</v>
      </c>
      <c r="E73" s="1" t="str">
        <f aca="true" t="shared" si="3" ref="E73:E81">"02"</f>
        <v>02</v>
      </c>
      <c r="F73" s="1">
        <v>5</v>
      </c>
      <c r="G73" s="1" t="s">
        <v>14</v>
      </c>
      <c r="H73" s="1" t="s">
        <v>15</v>
      </c>
      <c r="I73" s="1" t="s">
        <v>17</v>
      </c>
      <c r="J73" s="4"/>
      <c r="K73" s="3" t="s">
        <v>16</v>
      </c>
      <c r="L73" s="1">
        <v>2011</v>
      </c>
      <c r="M73" s="1" t="s">
        <v>18</v>
      </c>
    </row>
    <row r="74" spans="1:13" ht="72">
      <c r="A74" s="1" t="str">
        <f t="shared" si="2"/>
        <v>2023-05-01</v>
      </c>
      <c r="B74" s="1" t="str">
        <f>"2600"</f>
        <v>2600</v>
      </c>
      <c r="C74" s="2" t="s">
        <v>13</v>
      </c>
      <c r="E74" s="1" t="str">
        <f t="shared" si="3"/>
        <v>02</v>
      </c>
      <c r="F74" s="1">
        <v>5</v>
      </c>
      <c r="G74" s="1" t="s">
        <v>14</v>
      </c>
      <c r="H74" s="1" t="s">
        <v>15</v>
      </c>
      <c r="I74" s="1" t="s">
        <v>17</v>
      </c>
      <c r="J74" s="4"/>
      <c r="K74" s="3" t="s">
        <v>16</v>
      </c>
      <c r="L74" s="1">
        <v>2011</v>
      </c>
      <c r="M74" s="1" t="s">
        <v>18</v>
      </c>
    </row>
    <row r="75" spans="1:13" ht="72">
      <c r="A75" s="1" t="str">
        <f t="shared" si="2"/>
        <v>2023-05-01</v>
      </c>
      <c r="B75" s="1" t="str">
        <f>"2700"</f>
        <v>2700</v>
      </c>
      <c r="C75" s="2" t="s">
        <v>13</v>
      </c>
      <c r="E75" s="1" t="str">
        <f t="shared" si="3"/>
        <v>02</v>
      </c>
      <c r="F75" s="1">
        <v>5</v>
      </c>
      <c r="G75" s="1" t="s">
        <v>14</v>
      </c>
      <c r="H75" s="1" t="s">
        <v>15</v>
      </c>
      <c r="I75" s="1" t="s">
        <v>17</v>
      </c>
      <c r="J75" s="4"/>
      <c r="K75" s="3" t="s">
        <v>16</v>
      </c>
      <c r="L75" s="1">
        <v>2011</v>
      </c>
      <c r="M75" s="1" t="s">
        <v>18</v>
      </c>
    </row>
    <row r="76" spans="1:13" ht="72">
      <c r="A76" s="1" t="str">
        <f t="shared" si="2"/>
        <v>2023-05-01</v>
      </c>
      <c r="B76" s="1" t="str">
        <f>"2800"</f>
        <v>2800</v>
      </c>
      <c r="C76" s="2" t="s">
        <v>13</v>
      </c>
      <c r="E76" s="1" t="str">
        <f t="shared" si="3"/>
        <v>02</v>
      </c>
      <c r="F76" s="1">
        <v>5</v>
      </c>
      <c r="G76" s="1" t="s">
        <v>14</v>
      </c>
      <c r="H76" s="1" t="s">
        <v>15</v>
      </c>
      <c r="I76" s="1" t="s">
        <v>17</v>
      </c>
      <c r="J76" s="4"/>
      <c r="K76" s="3" t="s">
        <v>16</v>
      </c>
      <c r="L76" s="1">
        <v>2011</v>
      </c>
      <c r="M76" s="1" t="s">
        <v>18</v>
      </c>
    </row>
    <row r="77" spans="1:13" ht="72">
      <c r="A77" s="1" t="str">
        <f aca="true" t="shared" si="4" ref="A77:A118">"2023-05-02"</f>
        <v>2023-05-02</v>
      </c>
      <c r="B77" s="1" t="str">
        <f>"0500"</f>
        <v>0500</v>
      </c>
      <c r="C77" s="2" t="s">
        <v>13</v>
      </c>
      <c r="E77" s="1" t="str">
        <f t="shared" si="3"/>
        <v>02</v>
      </c>
      <c r="F77" s="1">
        <v>5</v>
      </c>
      <c r="G77" s="1" t="s">
        <v>14</v>
      </c>
      <c r="H77" s="1" t="s">
        <v>15</v>
      </c>
      <c r="I77" s="1" t="s">
        <v>17</v>
      </c>
      <c r="J77" s="4"/>
      <c r="K77" s="3" t="s">
        <v>16</v>
      </c>
      <c r="L77" s="1">
        <v>2011</v>
      </c>
      <c r="M77" s="1" t="s">
        <v>18</v>
      </c>
    </row>
    <row r="78" spans="1:13" ht="28.5">
      <c r="A78" s="1" t="str">
        <f t="shared" si="4"/>
        <v>2023-05-02</v>
      </c>
      <c r="B78" s="1" t="str">
        <f>"0600"</f>
        <v>0600</v>
      </c>
      <c r="C78" s="2" t="s">
        <v>19</v>
      </c>
      <c r="D78" s="2" t="s">
        <v>170</v>
      </c>
      <c r="E78" s="1" t="str">
        <f t="shared" si="3"/>
        <v>02</v>
      </c>
      <c r="F78" s="1">
        <v>10</v>
      </c>
      <c r="G78" s="1" t="s">
        <v>20</v>
      </c>
      <c r="I78" s="1" t="s">
        <v>17</v>
      </c>
      <c r="J78" s="4"/>
      <c r="K78" s="3" t="s">
        <v>21</v>
      </c>
      <c r="L78" s="1">
        <v>2019</v>
      </c>
      <c r="M78" s="1" t="s">
        <v>18</v>
      </c>
    </row>
    <row r="79" spans="1:13" ht="28.5">
      <c r="A79" s="1" t="str">
        <f t="shared" si="4"/>
        <v>2023-05-02</v>
      </c>
      <c r="B79" s="1" t="str">
        <f>"0625"</f>
        <v>0625</v>
      </c>
      <c r="C79" s="2" t="s">
        <v>19</v>
      </c>
      <c r="D79" s="2" t="s">
        <v>171</v>
      </c>
      <c r="E79" s="1" t="str">
        <f t="shared" si="3"/>
        <v>02</v>
      </c>
      <c r="F79" s="1">
        <v>11</v>
      </c>
      <c r="G79" s="1" t="s">
        <v>20</v>
      </c>
      <c r="I79" s="1" t="s">
        <v>17</v>
      </c>
      <c r="J79" s="4"/>
      <c r="K79" s="3" t="s">
        <v>21</v>
      </c>
      <c r="L79" s="1">
        <v>2019</v>
      </c>
      <c r="M79" s="1" t="s">
        <v>18</v>
      </c>
    </row>
    <row r="80" spans="1:13" ht="57.75">
      <c r="A80" s="1" t="str">
        <f t="shared" si="4"/>
        <v>2023-05-02</v>
      </c>
      <c r="B80" s="1" t="str">
        <f>"0650"</f>
        <v>0650</v>
      </c>
      <c r="C80" s="2" t="s">
        <v>25</v>
      </c>
      <c r="D80" s="2" t="s">
        <v>173</v>
      </c>
      <c r="E80" s="1" t="str">
        <f t="shared" si="3"/>
        <v>02</v>
      </c>
      <c r="F80" s="1">
        <v>6</v>
      </c>
      <c r="G80" s="1" t="s">
        <v>20</v>
      </c>
      <c r="I80" s="1" t="s">
        <v>17</v>
      </c>
      <c r="J80" s="4"/>
      <c r="K80" s="3" t="s">
        <v>172</v>
      </c>
      <c r="L80" s="1">
        <v>2018</v>
      </c>
      <c r="M80" s="1" t="s">
        <v>28</v>
      </c>
    </row>
    <row r="81" spans="1:13" ht="72">
      <c r="A81" s="1" t="str">
        <f t="shared" si="4"/>
        <v>2023-05-02</v>
      </c>
      <c r="B81" s="1" t="str">
        <f>"0715"</f>
        <v>0715</v>
      </c>
      <c r="C81" s="2" t="s">
        <v>29</v>
      </c>
      <c r="D81" s="2" t="s">
        <v>175</v>
      </c>
      <c r="E81" s="1" t="str">
        <f t="shared" si="3"/>
        <v>02</v>
      </c>
      <c r="F81" s="1">
        <v>5</v>
      </c>
      <c r="G81" s="1" t="s">
        <v>20</v>
      </c>
      <c r="I81" s="1" t="s">
        <v>17</v>
      </c>
      <c r="J81" s="4"/>
      <c r="K81" s="3" t="s">
        <v>174</v>
      </c>
      <c r="L81" s="1">
        <v>2018</v>
      </c>
      <c r="M81" s="1" t="s">
        <v>18</v>
      </c>
    </row>
    <row r="82" spans="1:13" ht="28.5">
      <c r="A82" s="1" t="str">
        <f t="shared" si="4"/>
        <v>2023-05-02</v>
      </c>
      <c r="B82" s="1" t="str">
        <f>"0730"</f>
        <v>0730</v>
      </c>
      <c r="C82" s="2" t="s">
        <v>31</v>
      </c>
      <c r="D82" s="2" t="s">
        <v>177</v>
      </c>
      <c r="E82" s="1" t="str">
        <f>"01"</f>
        <v>01</v>
      </c>
      <c r="F82" s="1">
        <v>4</v>
      </c>
      <c r="G82" s="1" t="s">
        <v>20</v>
      </c>
      <c r="I82" s="1" t="s">
        <v>17</v>
      </c>
      <c r="J82" s="4"/>
      <c r="K82" s="3" t="s">
        <v>176</v>
      </c>
      <c r="L82" s="1">
        <v>2009</v>
      </c>
      <c r="M82" s="1" t="s">
        <v>34</v>
      </c>
    </row>
    <row r="83" spans="1:13" ht="43.5">
      <c r="A83" s="1" t="str">
        <f t="shared" si="4"/>
        <v>2023-05-02</v>
      </c>
      <c r="B83" s="1" t="str">
        <f>"0755"</f>
        <v>0755</v>
      </c>
      <c r="C83" s="2" t="s">
        <v>35</v>
      </c>
      <c r="D83" s="2" t="s">
        <v>179</v>
      </c>
      <c r="E83" s="1" t="str">
        <f>"01"</f>
        <v>01</v>
      </c>
      <c r="F83" s="1">
        <v>10</v>
      </c>
      <c r="G83" s="1" t="s">
        <v>20</v>
      </c>
      <c r="I83" s="1" t="s">
        <v>17</v>
      </c>
      <c r="J83" s="4"/>
      <c r="K83" s="3" t="s">
        <v>178</v>
      </c>
      <c r="L83" s="1">
        <v>2017</v>
      </c>
      <c r="M83" s="1" t="s">
        <v>18</v>
      </c>
    </row>
    <row r="84" spans="1:13" ht="72">
      <c r="A84" s="1" t="str">
        <f t="shared" si="4"/>
        <v>2023-05-02</v>
      </c>
      <c r="B84" s="1" t="str">
        <f>"0805"</f>
        <v>0805</v>
      </c>
      <c r="C84" s="2" t="s">
        <v>180</v>
      </c>
      <c r="D84" s="2" t="s">
        <v>182</v>
      </c>
      <c r="E84" s="1" t="str">
        <f>"01"</f>
        <v>01</v>
      </c>
      <c r="F84" s="1">
        <v>9</v>
      </c>
      <c r="G84" s="1" t="s">
        <v>20</v>
      </c>
      <c r="I84" s="1" t="s">
        <v>17</v>
      </c>
      <c r="J84" s="4"/>
      <c r="K84" s="3" t="s">
        <v>181</v>
      </c>
      <c r="L84" s="1">
        <v>2020</v>
      </c>
      <c r="M84" s="1" t="s">
        <v>28</v>
      </c>
    </row>
    <row r="85" spans="1:13" ht="57.75">
      <c r="A85" s="1" t="str">
        <f t="shared" si="4"/>
        <v>2023-05-02</v>
      </c>
      <c r="B85" s="1" t="str">
        <f>"0815"</f>
        <v>0815</v>
      </c>
      <c r="C85" s="2" t="s">
        <v>183</v>
      </c>
      <c r="D85" s="2" t="s">
        <v>185</v>
      </c>
      <c r="E85" s="1" t="str">
        <f>"02"</f>
        <v>02</v>
      </c>
      <c r="F85" s="1">
        <v>1</v>
      </c>
      <c r="G85" s="1" t="s">
        <v>20</v>
      </c>
      <c r="I85" s="1" t="s">
        <v>17</v>
      </c>
      <c r="J85" s="4"/>
      <c r="K85" s="3" t="s">
        <v>184</v>
      </c>
      <c r="L85" s="1">
        <v>2021</v>
      </c>
      <c r="M85" s="1" t="s">
        <v>44</v>
      </c>
    </row>
    <row r="86" spans="1:14" ht="43.5">
      <c r="A86" s="1" t="str">
        <f t="shared" si="4"/>
        <v>2023-05-02</v>
      </c>
      <c r="B86" s="1" t="str">
        <f>"0820"</f>
        <v>0820</v>
      </c>
      <c r="C86" s="2" t="s">
        <v>45</v>
      </c>
      <c r="D86" s="2" t="s">
        <v>429</v>
      </c>
      <c r="E86" s="1" t="str">
        <f>"01"</f>
        <v>01</v>
      </c>
      <c r="F86" s="1">
        <v>22</v>
      </c>
      <c r="G86" s="1" t="s">
        <v>20</v>
      </c>
      <c r="I86" s="1" t="s">
        <v>17</v>
      </c>
      <c r="J86" s="4"/>
      <c r="K86" s="3" t="s">
        <v>186</v>
      </c>
      <c r="L86" s="1">
        <v>1985</v>
      </c>
      <c r="M86" s="1" t="s">
        <v>47</v>
      </c>
      <c r="N86" s="1" t="s">
        <v>23</v>
      </c>
    </row>
    <row r="87" spans="1:13" ht="43.5">
      <c r="A87" s="1" t="str">
        <f t="shared" si="4"/>
        <v>2023-05-02</v>
      </c>
      <c r="B87" s="1" t="str">
        <f>"0845"</f>
        <v>0845</v>
      </c>
      <c r="C87" s="2" t="s">
        <v>48</v>
      </c>
      <c r="D87" s="2" t="s">
        <v>188</v>
      </c>
      <c r="E87" s="1" t="str">
        <f>"02"</f>
        <v>02</v>
      </c>
      <c r="F87" s="1">
        <v>8</v>
      </c>
      <c r="G87" s="1" t="s">
        <v>14</v>
      </c>
      <c r="H87" s="1" t="s">
        <v>49</v>
      </c>
      <c r="I87" s="1" t="s">
        <v>17</v>
      </c>
      <c r="J87" s="4"/>
      <c r="K87" s="3" t="s">
        <v>187</v>
      </c>
      <c r="L87" s="1">
        <v>2014</v>
      </c>
      <c r="M87" s="1" t="s">
        <v>18</v>
      </c>
    </row>
    <row r="88" spans="1:13" ht="72">
      <c r="A88" s="1" t="str">
        <f t="shared" si="4"/>
        <v>2023-05-02</v>
      </c>
      <c r="B88" s="1" t="str">
        <f>"0910"</f>
        <v>0910</v>
      </c>
      <c r="C88" s="2" t="s">
        <v>52</v>
      </c>
      <c r="D88" s="2" t="s">
        <v>190</v>
      </c>
      <c r="E88" s="1" t="str">
        <f>"05"</f>
        <v>05</v>
      </c>
      <c r="F88" s="1">
        <v>9</v>
      </c>
      <c r="G88" s="1" t="s">
        <v>20</v>
      </c>
      <c r="I88" s="1" t="s">
        <v>17</v>
      </c>
      <c r="J88" s="4"/>
      <c r="K88" s="3" t="s">
        <v>189</v>
      </c>
      <c r="L88" s="1">
        <v>2021</v>
      </c>
      <c r="M88" s="1" t="s">
        <v>28</v>
      </c>
    </row>
    <row r="89" spans="1:13" ht="57.75">
      <c r="A89" s="1" t="str">
        <f t="shared" si="4"/>
        <v>2023-05-02</v>
      </c>
      <c r="B89" s="1" t="str">
        <f>"0935"</f>
        <v>0935</v>
      </c>
      <c r="C89" s="2" t="s">
        <v>52</v>
      </c>
      <c r="D89" s="2" t="s">
        <v>430</v>
      </c>
      <c r="E89" s="1" t="str">
        <f>"05"</f>
        <v>05</v>
      </c>
      <c r="F89" s="1">
        <v>10</v>
      </c>
      <c r="G89" s="1" t="s">
        <v>20</v>
      </c>
      <c r="I89" s="1" t="s">
        <v>17</v>
      </c>
      <c r="J89" s="4"/>
      <c r="K89" s="3" t="s">
        <v>191</v>
      </c>
      <c r="L89" s="1">
        <v>2021</v>
      </c>
      <c r="M89" s="1" t="s">
        <v>28</v>
      </c>
    </row>
    <row r="90" spans="1:14" ht="57.75">
      <c r="A90" s="1" t="str">
        <f t="shared" si="4"/>
        <v>2023-05-02</v>
      </c>
      <c r="B90" s="1" t="str">
        <f>"1000"</f>
        <v>1000</v>
      </c>
      <c r="C90" s="2" t="s">
        <v>156</v>
      </c>
      <c r="D90" s="2" t="s">
        <v>158</v>
      </c>
      <c r="E90" s="1" t="str">
        <f>"02"</f>
        <v>02</v>
      </c>
      <c r="F90" s="1">
        <v>6</v>
      </c>
      <c r="G90" s="1" t="s">
        <v>20</v>
      </c>
      <c r="I90" s="1" t="s">
        <v>17</v>
      </c>
      <c r="J90" s="4"/>
      <c r="K90" s="3" t="s">
        <v>157</v>
      </c>
      <c r="L90" s="1">
        <v>2017</v>
      </c>
      <c r="M90" s="1" t="s">
        <v>34</v>
      </c>
      <c r="N90" s="1" t="s">
        <v>23</v>
      </c>
    </row>
    <row r="91" spans="1:13" ht="72">
      <c r="A91" s="1" t="str">
        <f t="shared" si="4"/>
        <v>2023-05-02</v>
      </c>
      <c r="B91" s="1" t="str">
        <f>"1050"</f>
        <v>1050</v>
      </c>
      <c r="C91" s="2" t="s">
        <v>162</v>
      </c>
      <c r="E91" s="1" t="str">
        <f>"2023"</f>
        <v>2023</v>
      </c>
      <c r="F91" s="1">
        <v>3</v>
      </c>
      <c r="G91" s="1" t="s">
        <v>58</v>
      </c>
      <c r="I91" s="1" t="s">
        <v>17</v>
      </c>
      <c r="J91" s="4"/>
      <c r="K91" s="3" t="s">
        <v>163</v>
      </c>
      <c r="L91" s="1">
        <v>0</v>
      </c>
      <c r="M91" s="1" t="s">
        <v>18</v>
      </c>
    </row>
    <row r="92" spans="1:13" ht="57.75">
      <c r="A92" s="1" t="str">
        <f t="shared" si="4"/>
        <v>2023-05-02</v>
      </c>
      <c r="B92" s="1" t="str">
        <f>"1120"</f>
        <v>1120</v>
      </c>
      <c r="C92" s="2" t="s">
        <v>164</v>
      </c>
      <c r="E92" s="1" t="str">
        <f>" "</f>
        <v> </v>
      </c>
      <c r="F92" s="1">
        <v>0</v>
      </c>
      <c r="I92" s="1" t="s">
        <v>17</v>
      </c>
      <c r="J92" s="4"/>
      <c r="K92" s="3" t="s">
        <v>428</v>
      </c>
      <c r="L92" s="1">
        <v>2019</v>
      </c>
      <c r="M92" s="1" t="s">
        <v>98</v>
      </c>
    </row>
    <row r="93" spans="1:13" ht="57.75">
      <c r="A93" s="1" t="str">
        <f t="shared" si="4"/>
        <v>2023-05-02</v>
      </c>
      <c r="B93" s="1" t="str">
        <f>"1330"</f>
        <v>1330</v>
      </c>
      <c r="C93" s="2" t="s">
        <v>192</v>
      </c>
      <c r="E93" s="1" t="str">
        <f>" "</f>
        <v> </v>
      </c>
      <c r="F93" s="1">
        <v>0</v>
      </c>
      <c r="G93" s="1" t="s">
        <v>20</v>
      </c>
      <c r="I93" s="1" t="s">
        <v>17</v>
      </c>
      <c r="J93" s="4"/>
      <c r="K93" s="3" t="s">
        <v>193</v>
      </c>
      <c r="L93" s="1">
        <v>2012</v>
      </c>
      <c r="M93" s="1" t="s">
        <v>18</v>
      </c>
    </row>
    <row r="94" spans="1:13" ht="72">
      <c r="A94" s="1" t="str">
        <f t="shared" si="4"/>
        <v>2023-05-02</v>
      </c>
      <c r="B94" s="1" t="str">
        <f>"1400"</f>
        <v>1400</v>
      </c>
      <c r="C94" s="2" t="s">
        <v>126</v>
      </c>
      <c r="E94" s="1" t="str">
        <f>"04"</f>
        <v>04</v>
      </c>
      <c r="F94" s="1">
        <v>156</v>
      </c>
      <c r="G94" s="1" t="s">
        <v>14</v>
      </c>
      <c r="H94" s="1" t="s">
        <v>93</v>
      </c>
      <c r="I94" s="1" t="s">
        <v>17</v>
      </c>
      <c r="J94" s="4"/>
      <c r="K94" s="3" t="s">
        <v>194</v>
      </c>
      <c r="L94" s="1">
        <v>2022</v>
      </c>
      <c r="M94" s="1" t="s">
        <v>98</v>
      </c>
    </row>
    <row r="95" spans="1:13" ht="72">
      <c r="A95" s="1" t="str">
        <f t="shared" si="4"/>
        <v>2023-05-02</v>
      </c>
      <c r="B95" s="1" t="str">
        <f>"1430"</f>
        <v>1430</v>
      </c>
      <c r="C95" s="2" t="s">
        <v>128</v>
      </c>
      <c r="D95" s="2" t="s">
        <v>196</v>
      </c>
      <c r="E95" s="1" t="str">
        <f>"02"</f>
        <v>02</v>
      </c>
      <c r="F95" s="1">
        <v>68</v>
      </c>
      <c r="G95" s="1" t="s">
        <v>20</v>
      </c>
      <c r="I95" s="1" t="s">
        <v>17</v>
      </c>
      <c r="J95" s="4"/>
      <c r="K95" s="3" t="s">
        <v>195</v>
      </c>
      <c r="L95" s="1">
        <v>0</v>
      </c>
      <c r="M95" s="1" t="s">
        <v>18</v>
      </c>
    </row>
    <row r="96" spans="1:13" ht="43.5">
      <c r="A96" s="1" t="str">
        <f t="shared" si="4"/>
        <v>2023-05-02</v>
      </c>
      <c r="B96" s="1" t="str">
        <f>"1500"</f>
        <v>1500</v>
      </c>
      <c r="C96" s="2" t="s">
        <v>131</v>
      </c>
      <c r="D96" s="2" t="s">
        <v>198</v>
      </c>
      <c r="E96" s="1" t="str">
        <f>"02"</f>
        <v>02</v>
      </c>
      <c r="F96" s="1">
        <v>3</v>
      </c>
      <c r="G96" s="1" t="s">
        <v>20</v>
      </c>
      <c r="I96" s="1" t="s">
        <v>17</v>
      </c>
      <c r="J96" s="4"/>
      <c r="K96" s="3" t="s">
        <v>197</v>
      </c>
      <c r="L96" s="1">
        <v>2019</v>
      </c>
      <c r="M96" s="1" t="s">
        <v>34</v>
      </c>
    </row>
    <row r="97" spans="1:13" ht="28.5">
      <c r="A97" s="1" t="str">
        <f t="shared" si="4"/>
        <v>2023-05-02</v>
      </c>
      <c r="B97" s="1" t="str">
        <f>"1525"</f>
        <v>1525</v>
      </c>
      <c r="C97" s="2" t="s">
        <v>35</v>
      </c>
      <c r="D97" s="2" t="s">
        <v>200</v>
      </c>
      <c r="E97" s="1" t="str">
        <f>"03"</f>
        <v>03</v>
      </c>
      <c r="F97" s="1">
        <v>2</v>
      </c>
      <c r="G97" s="1" t="s">
        <v>20</v>
      </c>
      <c r="I97" s="1" t="s">
        <v>17</v>
      </c>
      <c r="J97" s="4"/>
      <c r="K97" s="3" t="s">
        <v>199</v>
      </c>
      <c r="L97" s="1">
        <v>0</v>
      </c>
      <c r="M97" s="1" t="s">
        <v>90</v>
      </c>
    </row>
    <row r="98" spans="1:13" ht="72">
      <c r="A98" s="1" t="str">
        <f t="shared" si="4"/>
        <v>2023-05-02</v>
      </c>
      <c r="B98" s="1" t="str">
        <f>"1540"</f>
        <v>1540</v>
      </c>
      <c r="C98" s="2" t="s">
        <v>136</v>
      </c>
      <c r="D98" s="2" t="s">
        <v>202</v>
      </c>
      <c r="E98" s="1" t="str">
        <f>"01"</f>
        <v>01</v>
      </c>
      <c r="F98" s="1">
        <v>6</v>
      </c>
      <c r="G98" s="1" t="s">
        <v>20</v>
      </c>
      <c r="I98" s="1" t="s">
        <v>17</v>
      </c>
      <c r="J98" s="4"/>
      <c r="K98" s="3" t="s">
        <v>201</v>
      </c>
      <c r="L98" s="1">
        <v>2016</v>
      </c>
      <c r="M98" s="1" t="s">
        <v>18</v>
      </c>
    </row>
    <row r="99" spans="1:13" ht="28.5">
      <c r="A99" s="1" t="str">
        <f t="shared" si="4"/>
        <v>2023-05-02</v>
      </c>
      <c r="B99" s="1" t="str">
        <f>"1555"</f>
        <v>1555</v>
      </c>
      <c r="C99" s="2" t="s">
        <v>139</v>
      </c>
      <c r="D99" s="2" t="s">
        <v>204</v>
      </c>
      <c r="E99" s="1" t="str">
        <f>"01"</f>
        <v>01</v>
      </c>
      <c r="F99" s="1">
        <v>6</v>
      </c>
      <c r="G99" s="1" t="s">
        <v>20</v>
      </c>
      <c r="I99" s="1" t="s">
        <v>17</v>
      </c>
      <c r="J99" s="4"/>
      <c r="K99" s="3" t="s">
        <v>203</v>
      </c>
      <c r="L99" s="1">
        <v>2021</v>
      </c>
      <c r="M99" s="1" t="s">
        <v>28</v>
      </c>
    </row>
    <row r="100" spans="1:14" ht="28.5">
      <c r="A100" s="1" t="str">
        <f t="shared" si="4"/>
        <v>2023-05-02</v>
      </c>
      <c r="B100" s="1" t="str">
        <f>"1600"</f>
        <v>1600</v>
      </c>
      <c r="C100" s="2" t="s">
        <v>142</v>
      </c>
      <c r="D100" s="2" t="s">
        <v>206</v>
      </c>
      <c r="E100" s="1" t="str">
        <f>"01"</f>
        <v>01</v>
      </c>
      <c r="F100" s="1">
        <v>9</v>
      </c>
      <c r="G100" s="1" t="s">
        <v>14</v>
      </c>
      <c r="H100" s="1" t="s">
        <v>124</v>
      </c>
      <c r="I100" s="1" t="s">
        <v>17</v>
      </c>
      <c r="J100" s="4"/>
      <c r="K100" s="3" t="s">
        <v>205</v>
      </c>
      <c r="L100" s="1">
        <v>2017</v>
      </c>
      <c r="M100" s="1" t="s">
        <v>18</v>
      </c>
      <c r="N100" s="1" t="s">
        <v>23</v>
      </c>
    </row>
    <row r="101" spans="1:14" ht="28.5">
      <c r="A101" s="1" t="str">
        <f t="shared" si="4"/>
        <v>2023-05-02</v>
      </c>
      <c r="B101" s="1" t="str">
        <f>"1630"</f>
        <v>1630</v>
      </c>
      <c r="C101" s="2" t="s">
        <v>45</v>
      </c>
      <c r="D101" s="2" t="s">
        <v>117</v>
      </c>
      <c r="E101" s="1" t="str">
        <f>"01"</f>
        <v>01</v>
      </c>
      <c r="F101" s="1">
        <v>21</v>
      </c>
      <c r="G101" s="1" t="s">
        <v>20</v>
      </c>
      <c r="I101" s="1" t="s">
        <v>17</v>
      </c>
      <c r="J101" s="4"/>
      <c r="K101" s="3" t="s">
        <v>116</v>
      </c>
      <c r="L101" s="1">
        <v>1985</v>
      </c>
      <c r="M101" s="1" t="s">
        <v>47</v>
      </c>
      <c r="N101" s="1" t="s">
        <v>23</v>
      </c>
    </row>
    <row r="102" spans="1:13" ht="43.5">
      <c r="A102" s="1" t="str">
        <f t="shared" si="4"/>
        <v>2023-05-02</v>
      </c>
      <c r="B102" s="1" t="str">
        <f>"1700"</f>
        <v>1700</v>
      </c>
      <c r="C102" s="2" t="s">
        <v>144</v>
      </c>
      <c r="D102" s="2" t="s">
        <v>208</v>
      </c>
      <c r="E102" s="1" t="str">
        <f>"2020"</f>
        <v>2020</v>
      </c>
      <c r="F102" s="1">
        <v>6</v>
      </c>
      <c r="G102" s="1" t="s">
        <v>20</v>
      </c>
      <c r="I102" s="1" t="s">
        <v>17</v>
      </c>
      <c r="J102" s="4"/>
      <c r="K102" s="3" t="s">
        <v>207</v>
      </c>
      <c r="L102" s="1">
        <v>2021</v>
      </c>
      <c r="M102" s="1" t="s">
        <v>18</v>
      </c>
    </row>
    <row r="103" spans="1:13" ht="57.75">
      <c r="A103" s="1" t="str">
        <f t="shared" si="4"/>
        <v>2023-05-02</v>
      </c>
      <c r="B103" s="1" t="str">
        <f>"1715"</f>
        <v>1715</v>
      </c>
      <c r="C103" s="2" t="s">
        <v>147</v>
      </c>
      <c r="D103" s="2" t="s">
        <v>431</v>
      </c>
      <c r="E103" s="1" t="str">
        <f>"2020"</f>
        <v>2020</v>
      </c>
      <c r="F103" s="1">
        <v>7</v>
      </c>
      <c r="G103" s="1" t="s">
        <v>20</v>
      </c>
      <c r="I103" s="1" t="s">
        <v>17</v>
      </c>
      <c r="J103" s="4"/>
      <c r="K103" s="3" t="s">
        <v>209</v>
      </c>
      <c r="L103" s="1">
        <v>2021</v>
      </c>
      <c r="M103" s="1" t="s">
        <v>18</v>
      </c>
    </row>
    <row r="104" spans="1:13" ht="14.25">
      <c r="A104" s="1" t="str">
        <f t="shared" si="4"/>
        <v>2023-05-02</v>
      </c>
      <c r="B104" s="1" t="str">
        <f>"1730"</f>
        <v>1730</v>
      </c>
      <c r="C104" s="2" t="s">
        <v>210</v>
      </c>
      <c r="E104" s="1" t="str">
        <f>"01"</f>
        <v>01</v>
      </c>
      <c r="F104" s="1">
        <v>104</v>
      </c>
      <c r="G104" s="1" t="s">
        <v>58</v>
      </c>
      <c r="J104" s="4"/>
      <c r="K104" s="3" t="s">
        <v>211</v>
      </c>
      <c r="L104" s="1">
        <v>0</v>
      </c>
      <c r="M104" s="1" t="s">
        <v>34</v>
      </c>
    </row>
    <row r="105" spans="1:13" ht="57.75">
      <c r="A105" s="1" t="str">
        <f t="shared" si="4"/>
        <v>2023-05-02</v>
      </c>
      <c r="B105" s="1" t="str">
        <f>"1800"</f>
        <v>1800</v>
      </c>
      <c r="C105" s="2" t="s">
        <v>153</v>
      </c>
      <c r="D105" s="2" t="s">
        <v>212</v>
      </c>
      <c r="E105" s="1" t="str">
        <f>"2022"</f>
        <v>2022</v>
      </c>
      <c r="F105" s="1">
        <v>15</v>
      </c>
      <c r="G105" s="1" t="s">
        <v>20</v>
      </c>
      <c r="I105" s="1" t="s">
        <v>17</v>
      </c>
      <c r="J105" s="4"/>
      <c r="K105" s="3" t="s">
        <v>154</v>
      </c>
      <c r="L105" s="1">
        <v>2022</v>
      </c>
      <c r="M105" s="1" t="s">
        <v>18</v>
      </c>
    </row>
    <row r="106" spans="1:13" ht="57.75">
      <c r="A106" s="1" t="str">
        <f t="shared" si="4"/>
        <v>2023-05-02</v>
      </c>
      <c r="B106" s="1" t="str">
        <f>"1830"</f>
        <v>1830</v>
      </c>
      <c r="C106" s="2" t="s">
        <v>82</v>
      </c>
      <c r="E106" s="1" t="str">
        <f>"2023"</f>
        <v>2023</v>
      </c>
      <c r="F106" s="1">
        <v>81</v>
      </c>
      <c r="G106" s="1" t="s">
        <v>58</v>
      </c>
      <c r="J106" s="4"/>
      <c r="K106" s="3" t="s">
        <v>83</v>
      </c>
      <c r="L106" s="1">
        <v>2023</v>
      </c>
      <c r="M106" s="1" t="s">
        <v>18</v>
      </c>
    </row>
    <row r="107" spans="1:14" ht="72">
      <c r="A107" s="6" t="str">
        <f t="shared" si="4"/>
        <v>2023-05-02</v>
      </c>
      <c r="B107" s="6" t="str">
        <f>"1840"</f>
        <v>1840</v>
      </c>
      <c r="C107" s="7" t="s">
        <v>213</v>
      </c>
      <c r="D107" s="7"/>
      <c r="E107" s="6" t="str">
        <f>"01"</f>
        <v>01</v>
      </c>
      <c r="F107" s="6">
        <v>1</v>
      </c>
      <c r="G107" s="6"/>
      <c r="H107" s="6"/>
      <c r="I107" s="6"/>
      <c r="J107" s="5" t="s">
        <v>449</v>
      </c>
      <c r="K107" s="8" t="s">
        <v>436</v>
      </c>
      <c r="L107" s="6">
        <v>2014</v>
      </c>
      <c r="M107" s="6" t="s">
        <v>28</v>
      </c>
      <c r="N107" s="6"/>
    </row>
    <row r="108" spans="1:14" ht="57.75">
      <c r="A108" s="6" t="str">
        <f t="shared" si="4"/>
        <v>2023-05-02</v>
      </c>
      <c r="B108" s="6" t="str">
        <f>"1930"</f>
        <v>1930</v>
      </c>
      <c r="C108" s="7" t="s">
        <v>214</v>
      </c>
      <c r="D108" s="7" t="s">
        <v>217</v>
      </c>
      <c r="E108" s="6" t="str">
        <f>"01"</f>
        <v>01</v>
      </c>
      <c r="F108" s="6">
        <v>1</v>
      </c>
      <c r="G108" s="6" t="s">
        <v>14</v>
      </c>
      <c r="H108" s="6" t="s">
        <v>215</v>
      </c>
      <c r="I108" s="6" t="s">
        <v>17</v>
      </c>
      <c r="J108" s="5" t="s">
        <v>450</v>
      </c>
      <c r="K108" s="8" t="s">
        <v>216</v>
      </c>
      <c r="L108" s="6">
        <v>2019</v>
      </c>
      <c r="M108" s="6" t="s">
        <v>98</v>
      </c>
      <c r="N108" s="6"/>
    </row>
    <row r="109" spans="1:14" ht="28.5">
      <c r="A109" s="6" t="str">
        <f t="shared" si="4"/>
        <v>2023-05-02</v>
      </c>
      <c r="B109" s="6" t="str">
        <f>"2000"</f>
        <v>2000</v>
      </c>
      <c r="C109" s="7" t="s">
        <v>218</v>
      </c>
      <c r="D109" s="7" t="s">
        <v>220</v>
      </c>
      <c r="E109" s="6" t="str">
        <f>"02"</f>
        <v>02</v>
      </c>
      <c r="F109" s="6">
        <v>8</v>
      </c>
      <c r="G109" s="6" t="s">
        <v>88</v>
      </c>
      <c r="H109" s="6"/>
      <c r="I109" s="6"/>
      <c r="J109" s="5" t="s">
        <v>450</v>
      </c>
      <c r="K109" s="8" t="s">
        <v>219</v>
      </c>
      <c r="L109" s="6">
        <v>2022</v>
      </c>
      <c r="M109" s="6" t="s">
        <v>98</v>
      </c>
      <c r="N109" s="6"/>
    </row>
    <row r="110" spans="1:14" ht="72">
      <c r="A110" s="6" t="str">
        <f t="shared" si="4"/>
        <v>2023-05-02</v>
      </c>
      <c r="B110" s="6" t="str">
        <f>"2030"</f>
        <v>2030</v>
      </c>
      <c r="C110" s="7" t="s">
        <v>65</v>
      </c>
      <c r="D110" s="7"/>
      <c r="E110" s="6" t="str">
        <f>"2023"</f>
        <v>2023</v>
      </c>
      <c r="F110" s="6">
        <v>9</v>
      </c>
      <c r="G110" s="6" t="s">
        <v>58</v>
      </c>
      <c r="H110" s="6"/>
      <c r="I110" s="6"/>
      <c r="J110" s="5" t="s">
        <v>454</v>
      </c>
      <c r="K110" s="8" t="s">
        <v>66</v>
      </c>
      <c r="L110" s="6">
        <v>2023</v>
      </c>
      <c r="M110" s="6" t="s">
        <v>18</v>
      </c>
      <c r="N110" s="6"/>
    </row>
    <row r="111" spans="1:14" ht="28.5">
      <c r="A111" s="6" t="str">
        <f t="shared" si="4"/>
        <v>2023-05-02</v>
      </c>
      <c r="B111" s="6" t="str">
        <f>"2100"</f>
        <v>2100</v>
      </c>
      <c r="C111" s="7" t="s">
        <v>221</v>
      </c>
      <c r="D111" s="7" t="s">
        <v>90</v>
      </c>
      <c r="E111" s="6" t="str">
        <f>" "</f>
        <v> </v>
      </c>
      <c r="F111" s="6">
        <v>0</v>
      </c>
      <c r="G111" s="6"/>
      <c r="H111" s="6"/>
      <c r="I111" s="6"/>
      <c r="J111" s="5" t="s">
        <v>452</v>
      </c>
      <c r="K111" s="8" t="s">
        <v>433</v>
      </c>
      <c r="L111" s="6">
        <v>1972</v>
      </c>
      <c r="M111" s="6" t="s">
        <v>44</v>
      </c>
      <c r="N111" s="6"/>
    </row>
    <row r="112" spans="1:14" ht="57.75">
      <c r="A112" s="6" t="str">
        <f t="shared" si="4"/>
        <v>2023-05-02</v>
      </c>
      <c r="B112" s="6" t="str">
        <f>"2245"</f>
        <v>2245</v>
      </c>
      <c r="C112" s="7" t="s">
        <v>432</v>
      </c>
      <c r="D112" s="7" t="s">
        <v>222</v>
      </c>
      <c r="E112" s="6" t="str">
        <f>"13"</f>
        <v>13</v>
      </c>
      <c r="F112" s="6">
        <v>8</v>
      </c>
      <c r="G112" s="6" t="s">
        <v>88</v>
      </c>
      <c r="H112" s="6" t="s">
        <v>49</v>
      </c>
      <c r="I112" s="6"/>
      <c r="J112" s="5" t="s">
        <v>455</v>
      </c>
      <c r="K112" s="8" t="s">
        <v>434</v>
      </c>
      <c r="L112" s="6">
        <v>2018</v>
      </c>
      <c r="M112" s="6" t="s">
        <v>98</v>
      </c>
      <c r="N112" s="6"/>
    </row>
    <row r="113" spans="1:13" ht="57.75">
      <c r="A113" s="1" t="str">
        <f t="shared" si="4"/>
        <v>2023-05-02</v>
      </c>
      <c r="B113" s="1" t="str">
        <f>"2315"</f>
        <v>2315</v>
      </c>
      <c r="C113" s="2" t="s">
        <v>223</v>
      </c>
      <c r="E113" s="1" t="str">
        <f>" "</f>
        <v> </v>
      </c>
      <c r="F113" s="1">
        <v>0</v>
      </c>
      <c r="G113" s="1" t="s">
        <v>88</v>
      </c>
      <c r="H113" s="1" t="s">
        <v>224</v>
      </c>
      <c r="J113" s="4"/>
      <c r="K113" s="3" t="s">
        <v>435</v>
      </c>
      <c r="L113" s="1">
        <v>2021</v>
      </c>
      <c r="M113" s="1" t="s">
        <v>28</v>
      </c>
    </row>
    <row r="114" spans="1:13" ht="72">
      <c r="A114" s="1" t="str">
        <f t="shared" si="4"/>
        <v>2023-05-02</v>
      </c>
      <c r="B114" s="1" t="str">
        <f>"2400"</f>
        <v>2400</v>
      </c>
      <c r="C114" s="2" t="s">
        <v>13</v>
      </c>
      <c r="E114" s="1" t="str">
        <f aca="true" t="shared" si="5" ref="E114:E123">"02"</f>
        <v>02</v>
      </c>
      <c r="F114" s="1">
        <v>6</v>
      </c>
      <c r="G114" s="1" t="s">
        <v>14</v>
      </c>
      <c r="H114" s="1" t="s">
        <v>15</v>
      </c>
      <c r="I114" s="1" t="s">
        <v>17</v>
      </c>
      <c r="J114" s="4"/>
      <c r="K114" s="3" t="s">
        <v>16</v>
      </c>
      <c r="L114" s="1">
        <v>2011</v>
      </c>
      <c r="M114" s="1" t="s">
        <v>18</v>
      </c>
    </row>
    <row r="115" spans="1:13" ht="72">
      <c r="A115" s="1" t="str">
        <f t="shared" si="4"/>
        <v>2023-05-02</v>
      </c>
      <c r="B115" s="1" t="str">
        <f>"2500"</f>
        <v>2500</v>
      </c>
      <c r="C115" s="2" t="s">
        <v>13</v>
      </c>
      <c r="E115" s="1" t="str">
        <f t="shared" si="5"/>
        <v>02</v>
      </c>
      <c r="F115" s="1">
        <v>6</v>
      </c>
      <c r="G115" s="1" t="s">
        <v>14</v>
      </c>
      <c r="H115" s="1" t="s">
        <v>15</v>
      </c>
      <c r="I115" s="1" t="s">
        <v>17</v>
      </c>
      <c r="J115" s="4"/>
      <c r="K115" s="3" t="s">
        <v>16</v>
      </c>
      <c r="L115" s="1">
        <v>2011</v>
      </c>
      <c r="M115" s="1" t="s">
        <v>18</v>
      </c>
    </row>
    <row r="116" spans="1:13" ht="72">
      <c r="A116" s="1" t="str">
        <f t="shared" si="4"/>
        <v>2023-05-02</v>
      </c>
      <c r="B116" s="1" t="str">
        <f>"2600"</f>
        <v>2600</v>
      </c>
      <c r="C116" s="2" t="s">
        <v>13</v>
      </c>
      <c r="E116" s="1" t="str">
        <f t="shared" si="5"/>
        <v>02</v>
      </c>
      <c r="F116" s="1">
        <v>6</v>
      </c>
      <c r="G116" s="1" t="s">
        <v>14</v>
      </c>
      <c r="H116" s="1" t="s">
        <v>15</v>
      </c>
      <c r="I116" s="1" t="s">
        <v>17</v>
      </c>
      <c r="J116" s="4"/>
      <c r="K116" s="3" t="s">
        <v>16</v>
      </c>
      <c r="L116" s="1">
        <v>2011</v>
      </c>
      <c r="M116" s="1" t="s">
        <v>18</v>
      </c>
    </row>
    <row r="117" spans="1:13" ht="72">
      <c r="A117" s="1" t="str">
        <f t="shared" si="4"/>
        <v>2023-05-02</v>
      </c>
      <c r="B117" s="1" t="str">
        <f>"2700"</f>
        <v>2700</v>
      </c>
      <c r="C117" s="2" t="s">
        <v>13</v>
      </c>
      <c r="E117" s="1" t="str">
        <f t="shared" si="5"/>
        <v>02</v>
      </c>
      <c r="F117" s="1">
        <v>6</v>
      </c>
      <c r="G117" s="1" t="s">
        <v>14</v>
      </c>
      <c r="H117" s="1" t="s">
        <v>15</v>
      </c>
      <c r="I117" s="1" t="s">
        <v>17</v>
      </c>
      <c r="J117" s="4"/>
      <c r="K117" s="3" t="s">
        <v>16</v>
      </c>
      <c r="L117" s="1">
        <v>2011</v>
      </c>
      <c r="M117" s="1" t="s">
        <v>18</v>
      </c>
    </row>
    <row r="118" spans="1:13" ht="72">
      <c r="A118" s="1" t="str">
        <f t="shared" si="4"/>
        <v>2023-05-02</v>
      </c>
      <c r="B118" s="1" t="str">
        <f>"2800"</f>
        <v>2800</v>
      </c>
      <c r="C118" s="2" t="s">
        <v>13</v>
      </c>
      <c r="E118" s="1" t="str">
        <f t="shared" si="5"/>
        <v>02</v>
      </c>
      <c r="F118" s="1">
        <v>6</v>
      </c>
      <c r="G118" s="1" t="s">
        <v>14</v>
      </c>
      <c r="H118" s="1" t="s">
        <v>15</v>
      </c>
      <c r="I118" s="1" t="s">
        <v>17</v>
      </c>
      <c r="J118" s="4"/>
      <c r="K118" s="3" t="s">
        <v>16</v>
      </c>
      <c r="L118" s="1">
        <v>2011</v>
      </c>
      <c r="M118" s="1" t="s">
        <v>18</v>
      </c>
    </row>
    <row r="119" spans="1:13" ht="72">
      <c r="A119" s="1" t="str">
        <f aca="true" t="shared" si="6" ref="A119:A162">"2023-05-03"</f>
        <v>2023-05-03</v>
      </c>
      <c r="B119" s="1" t="str">
        <f>"0500"</f>
        <v>0500</v>
      </c>
      <c r="C119" s="2" t="s">
        <v>13</v>
      </c>
      <c r="E119" s="1" t="str">
        <f t="shared" si="5"/>
        <v>02</v>
      </c>
      <c r="F119" s="1">
        <v>6</v>
      </c>
      <c r="G119" s="1" t="s">
        <v>14</v>
      </c>
      <c r="H119" s="1" t="s">
        <v>15</v>
      </c>
      <c r="I119" s="1" t="s">
        <v>17</v>
      </c>
      <c r="J119" s="4"/>
      <c r="K119" s="3" t="s">
        <v>16</v>
      </c>
      <c r="L119" s="1">
        <v>2011</v>
      </c>
      <c r="M119" s="1" t="s">
        <v>18</v>
      </c>
    </row>
    <row r="120" spans="1:13" ht="28.5">
      <c r="A120" s="1" t="str">
        <f t="shared" si="6"/>
        <v>2023-05-03</v>
      </c>
      <c r="B120" s="1" t="str">
        <f>"0600"</f>
        <v>0600</v>
      </c>
      <c r="C120" s="2" t="s">
        <v>19</v>
      </c>
      <c r="D120" s="2" t="s">
        <v>225</v>
      </c>
      <c r="E120" s="1" t="str">
        <f t="shared" si="5"/>
        <v>02</v>
      </c>
      <c r="F120" s="1">
        <v>12</v>
      </c>
      <c r="G120" s="1" t="s">
        <v>14</v>
      </c>
      <c r="I120" s="1" t="s">
        <v>17</v>
      </c>
      <c r="J120" s="4"/>
      <c r="K120" s="3" t="s">
        <v>21</v>
      </c>
      <c r="L120" s="1">
        <v>2019</v>
      </c>
      <c r="M120" s="1" t="s">
        <v>18</v>
      </c>
    </row>
    <row r="121" spans="1:13" ht="28.5">
      <c r="A121" s="1" t="str">
        <f t="shared" si="6"/>
        <v>2023-05-03</v>
      </c>
      <c r="B121" s="1" t="str">
        <f>"0625"</f>
        <v>0625</v>
      </c>
      <c r="C121" s="2" t="s">
        <v>19</v>
      </c>
      <c r="D121" s="2" t="s">
        <v>226</v>
      </c>
      <c r="E121" s="1" t="str">
        <f t="shared" si="5"/>
        <v>02</v>
      </c>
      <c r="F121" s="1">
        <v>13</v>
      </c>
      <c r="G121" s="1" t="s">
        <v>20</v>
      </c>
      <c r="I121" s="1" t="s">
        <v>17</v>
      </c>
      <c r="J121" s="4"/>
      <c r="K121" s="3" t="s">
        <v>21</v>
      </c>
      <c r="L121" s="1">
        <v>2019</v>
      </c>
      <c r="M121" s="1" t="s">
        <v>18</v>
      </c>
    </row>
    <row r="122" spans="1:13" ht="72">
      <c r="A122" s="1" t="str">
        <f t="shared" si="6"/>
        <v>2023-05-03</v>
      </c>
      <c r="B122" s="1" t="str">
        <f>"0650"</f>
        <v>0650</v>
      </c>
      <c r="C122" s="2" t="s">
        <v>25</v>
      </c>
      <c r="D122" s="2" t="s">
        <v>228</v>
      </c>
      <c r="E122" s="1" t="str">
        <f t="shared" si="5"/>
        <v>02</v>
      </c>
      <c r="F122" s="1">
        <v>7</v>
      </c>
      <c r="G122" s="1" t="s">
        <v>20</v>
      </c>
      <c r="I122" s="1" t="s">
        <v>17</v>
      </c>
      <c r="J122" s="4"/>
      <c r="K122" s="3" t="s">
        <v>227</v>
      </c>
      <c r="L122" s="1">
        <v>2018</v>
      </c>
      <c r="M122" s="1" t="s">
        <v>28</v>
      </c>
    </row>
    <row r="123" spans="1:13" ht="72">
      <c r="A123" s="1" t="str">
        <f t="shared" si="6"/>
        <v>2023-05-03</v>
      </c>
      <c r="B123" s="1" t="str">
        <f>"0715"</f>
        <v>0715</v>
      </c>
      <c r="C123" s="2" t="s">
        <v>29</v>
      </c>
      <c r="D123" s="2" t="s">
        <v>230</v>
      </c>
      <c r="E123" s="1" t="str">
        <f t="shared" si="5"/>
        <v>02</v>
      </c>
      <c r="F123" s="1">
        <v>6</v>
      </c>
      <c r="G123" s="1" t="s">
        <v>20</v>
      </c>
      <c r="I123" s="1" t="s">
        <v>17</v>
      </c>
      <c r="J123" s="4"/>
      <c r="K123" s="3" t="s">
        <v>229</v>
      </c>
      <c r="L123" s="1">
        <v>2018</v>
      </c>
      <c r="M123" s="1" t="s">
        <v>18</v>
      </c>
    </row>
    <row r="124" spans="1:13" ht="57.75">
      <c r="A124" s="1" t="str">
        <f t="shared" si="6"/>
        <v>2023-05-03</v>
      </c>
      <c r="B124" s="1" t="str">
        <f>"0730"</f>
        <v>0730</v>
      </c>
      <c r="C124" s="2" t="s">
        <v>31</v>
      </c>
      <c r="D124" s="2" t="s">
        <v>232</v>
      </c>
      <c r="E124" s="1" t="str">
        <f>"01"</f>
        <v>01</v>
      </c>
      <c r="F124" s="1">
        <v>5</v>
      </c>
      <c r="G124" s="1" t="s">
        <v>20</v>
      </c>
      <c r="I124" s="1" t="s">
        <v>17</v>
      </c>
      <c r="J124" s="4"/>
      <c r="K124" s="3" t="s">
        <v>231</v>
      </c>
      <c r="L124" s="1">
        <v>2009</v>
      </c>
      <c r="M124" s="1" t="s">
        <v>34</v>
      </c>
    </row>
    <row r="125" spans="1:13" ht="43.5">
      <c r="A125" s="1" t="str">
        <f t="shared" si="6"/>
        <v>2023-05-03</v>
      </c>
      <c r="B125" s="1" t="str">
        <f>"0755"</f>
        <v>0755</v>
      </c>
      <c r="C125" s="2" t="s">
        <v>35</v>
      </c>
      <c r="D125" s="2" t="s">
        <v>234</v>
      </c>
      <c r="E125" s="1" t="str">
        <f>"01"</f>
        <v>01</v>
      </c>
      <c r="F125" s="1">
        <v>11</v>
      </c>
      <c r="G125" s="1" t="s">
        <v>20</v>
      </c>
      <c r="I125" s="1" t="s">
        <v>17</v>
      </c>
      <c r="J125" s="4"/>
      <c r="K125" s="3" t="s">
        <v>233</v>
      </c>
      <c r="L125" s="1">
        <v>2017</v>
      </c>
      <c r="M125" s="1" t="s">
        <v>18</v>
      </c>
    </row>
    <row r="126" spans="1:13" ht="72">
      <c r="A126" s="1" t="str">
        <f t="shared" si="6"/>
        <v>2023-05-03</v>
      </c>
      <c r="B126" s="1" t="str">
        <f>"0805"</f>
        <v>0805</v>
      </c>
      <c r="C126" s="2" t="s">
        <v>38</v>
      </c>
      <c r="D126" s="2" t="s">
        <v>236</v>
      </c>
      <c r="E126" s="1" t="str">
        <f>"01"</f>
        <v>01</v>
      </c>
      <c r="F126" s="1">
        <v>10</v>
      </c>
      <c r="G126" s="1" t="s">
        <v>20</v>
      </c>
      <c r="I126" s="1" t="s">
        <v>17</v>
      </c>
      <c r="J126" s="4"/>
      <c r="K126" s="3" t="s">
        <v>235</v>
      </c>
      <c r="L126" s="1">
        <v>2020</v>
      </c>
      <c r="M126" s="1" t="s">
        <v>28</v>
      </c>
    </row>
    <row r="127" spans="1:13" ht="57.75">
      <c r="A127" s="1" t="str">
        <f t="shared" si="6"/>
        <v>2023-05-03</v>
      </c>
      <c r="B127" s="1" t="str">
        <f>"0815"</f>
        <v>0815</v>
      </c>
      <c r="C127" s="2" t="s">
        <v>183</v>
      </c>
      <c r="D127" s="2" t="s">
        <v>238</v>
      </c>
      <c r="E127" s="1" t="str">
        <f>"02"</f>
        <v>02</v>
      </c>
      <c r="F127" s="1">
        <v>2</v>
      </c>
      <c r="G127" s="1" t="s">
        <v>20</v>
      </c>
      <c r="I127" s="1" t="s">
        <v>17</v>
      </c>
      <c r="J127" s="4"/>
      <c r="K127" s="3" t="s">
        <v>237</v>
      </c>
      <c r="L127" s="1">
        <v>2021</v>
      </c>
      <c r="M127" s="1" t="s">
        <v>44</v>
      </c>
    </row>
    <row r="128" spans="1:14" ht="72">
      <c r="A128" s="1" t="str">
        <f t="shared" si="6"/>
        <v>2023-05-03</v>
      </c>
      <c r="B128" s="1" t="str">
        <f>"0820"</f>
        <v>0820</v>
      </c>
      <c r="C128" s="2" t="s">
        <v>45</v>
      </c>
      <c r="D128" s="2" t="s">
        <v>240</v>
      </c>
      <c r="E128" s="1" t="str">
        <f>"01"</f>
        <v>01</v>
      </c>
      <c r="F128" s="1">
        <v>23</v>
      </c>
      <c r="G128" s="1" t="s">
        <v>20</v>
      </c>
      <c r="I128" s="1" t="s">
        <v>17</v>
      </c>
      <c r="J128" s="4"/>
      <c r="K128" s="3" t="s">
        <v>239</v>
      </c>
      <c r="L128" s="1">
        <v>1985</v>
      </c>
      <c r="M128" s="1" t="s">
        <v>47</v>
      </c>
      <c r="N128" s="1" t="s">
        <v>23</v>
      </c>
    </row>
    <row r="129" spans="1:13" ht="57.75">
      <c r="A129" s="1" t="str">
        <f t="shared" si="6"/>
        <v>2023-05-03</v>
      </c>
      <c r="B129" s="1" t="str">
        <f>"0845"</f>
        <v>0845</v>
      </c>
      <c r="C129" s="2" t="s">
        <v>48</v>
      </c>
      <c r="D129" s="2" t="s">
        <v>242</v>
      </c>
      <c r="E129" s="1" t="str">
        <f>"02"</f>
        <v>02</v>
      </c>
      <c r="F129" s="1">
        <v>9</v>
      </c>
      <c r="G129" s="1" t="s">
        <v>14</v>
      </c>
      <c r="I129" s="1" t="s">
        <v>17</v>
      </c>
      <c r="J129" s="4"/>
      <c r="K129" s="3" t="s">
        <v>241</v>
      </c>
      <c r="L129" s="1">
        <v>2014</v>
      </c>
      <c r="M129" s="1" t="s">
        <v>18</v>
      </c>
    </row>
    <row r="130" spans="1:13" ht="57.75">
      <c r="A130" s="1" t="str">
        <f t="shared" si="6"/>
        <v>2023-05-03</v>
      </c>
      <c r="B130" s="1" t="str">
        <f>"0910"</f>
        <v>0910</v>
      </c>
      <c r="C130" s="2" t="s">
        <v>52</v>
      </c>
      <c r="D130" s="2" t="s">
        <v>244</v>
      </c>
      <c r="E130" s="1" t="str">
        <f>"05"</f>
        <v>05</v>
      </c>
      <c r="F130" s="1">
        <v>11</v>
      </c>
      <c r="G130" s="1" t="s">
        <v>20</v>
      </c>
      <c r="I130" s="1" t="s">
        <v>17</v>
      </c>
      <c r="J130" s="4"/>
      <c r="K130" s="3" t="s">
        <v>243</v>
      </c>
      <c r="L130" s="1">
        <v>2021</v>
      </c>
      <c r="M130" s="1" t="s">
        <v>28</v>
      </c>
    </row>
    <row r="131" spans="1:13" ht="57.75">
      <c r="A131" s="1" t="str">
        <f t="shared" si="6"/>
        <v>2023-05-03</v>
      </c>
      <c r="B131" s="1" t="str">
        <f>"0935"</f>
        <v>0935</v>
      </c>
      <c r="C131" s="2" t="s">
        <v>52</v>
      </c>
      <c r="D131" s="2" t="s">
        <v>246</v>
      </c>
      <c r="E131" s="1" t="str">
        <f>"05"</f>
        <v>05</v>
      </c>
      <c r="F131" s="1">
        <v>12</v>
      </c>
      <c r="G131" s="1" t="s">
        <v>20</v>
      </c>
      <c r="I131" s="1" t="s">
        <v>17</v>
      </c>
      <c r="J131" s="4"/>
      <c r="K131" s="3" t="s">
        <v>245</v>
      </c>
      <c r="L131" s="1">
        <v>2021</v>
      </c>
      <c r="M131" s="1" t="s">
        <v>28</v>
      </c>
    </row>
    <row r="132" spans="1:13" ht="72">
      <c r="A132" s="1" t="str">
        <f t="shared" si="6"/>
        <v>2023-05-03</v>
      </c>
      <c r="B132" s="1" t="str">
        <f>"1000"</f>
        <v>1000</v>
      </c>
      <c r="C132" s="2" t="s">
        <v>213</v>
      </c>
      <c r="E132" s="1" t="str">
        <f>"01"</f>
        <v>01</v>
      </c>
      <c r="F132" s="1">
        <v>1</v>
      </c>
      <c r="I132" s="1" t="s">
        <v>17</v>
      </c>
      <c r="J132" s="4"/>
      <c r="K132" s="3" t="s">
        <v>436</v>
      </c>
      <c r="L132" s="1">
        <v>2014</v>
      </c>
      <c r="M132" s="1" t="s">
        <v>28</v>
      </c>
    </row>
    <row r="133" spans="1:13" ht="57.75">
      <c r="A133" s="1" t="str">
        <f t="shared" si="6"/>
        <v>2023-05-03</v>
      </c>
      <c r="B133" s="1" t="str">
        <f>"1050"</f>
        <v>1050</v>
      </c>
      <c r="C133" s="2" t="s">
        <v>247</v>
      </c>
      <c r="D133" s="2" t="s">
        <v>249</v>
      </c>
      <c r="E133" s="1" t="str">
        <f>"02"</f>
        <v>02</v>
      </c>
      <c r="F133" s="1">
        <v>7</v>
      </c>
      <c r="J133" s="4"/>
      <c r="K133" s="3" t="s">
        <v>248</v>
      </c>
      <c r="L133" s="1">
        <v>2020</v>
      </c>
      <c r="M133" s="1" t="s">
        <v>98</v>
      </c>
    </row>
    <row r="134" spans="1:13" ht="57.75">
      <c r="A134" s="1" t="str">
        <f t="shared" si="6"/>
        <v>2023-05-03</v>
      </c>
      <c r="B134" s="1" t="str">
        <f>"1100"</f>
        <v>1100</v>
      </c>
      <c r="C134" s="2" t="s">
        <v>99</v>
      </c>
      <c r="D134" s="2" t="s">
        <v>251</v>
      </c>
      <c r="E134" s="1" t="str">
        <f>"02"</f>
        <v>02</v>
      </c>
      <c r="F134" s="1">
        <v>0</v>
      </c>
      <c r="G134" s="1" t="s">
        <v>14</v>
      </c>
      <c r="I134" s="1" t="s">
        <v>17</v>
      </c>
      <c r="J134" s="4"/>
      <c r="K134" s="3" t="s">
        <v>250</v>
      </c>
      <c r="L134" s="1">
        <v>2017</v>
      </c>
      <c r="M134" s="1" t="s">
        <v>18</v>
      </c>
    </row>
    <row r="135" spans="1:13" ht="28.5">
      <c r="A135" s="1" t="str">
        <f t="shared" si="6"/>
        <v>2023-05-03</v>
      </c>
      <c r="B135" s="1" t="str">
        <f>"1130"</f>
        <v>1130</v>
      </c>
      <c r="C135" s="2" t="s">
        <v>218</v>
      </c>
      <c r="D135" s="2" t="s">
        <v>220</v>
      </c>
      <c r="E135" s="1" t="str">
        <f>"02"</f>
        <v>02</v>
      </c>
      <c r="F135" s="1">
        <v>8</v>
      </c>
      <c r="G135" s="1" t="s">
        <v>88</v>
      </c>
      <c r="I135" s="1" t="s">
        <v>17</v>
      </c>
      <c r="J135" s="4"/>
      <c r="K135" s="3" t="s">
        <v>219</v>
      </c>
      <c r="L135" s="1">
        <v>2022</v>
      </c>
      <c r="M135" s="1" t="s">
        <v>98</v>
      </c>
    </row>
    <row r="136" spans="1:13" ht="72">
      <c r="A136" s="1" t="str">
        <f t="shared" si="6"/>
        <v>2023-05-03</v>
      </c>
      <c r="B136" s="1" t="str">
        <f>"1200"</f>
        <v>1200</v>
      </c>
      <c r="C136" s="2" t="s">
        <v>65</v>
      </c>
      <c r="E136" s="1" t="str">
        <f>"2023"</f>
        <v>2023</v>
      </c>
      <c r="F136" s="1">
        <v>9</v>
      </c>
      <c r="G136" s="1" t="s">
        <v>58</v>
      </c>
      <c r="I136" s="1" t="s">
        <v>17</v>
      </c>
      <c r="J136" s="4"/>
      <c r="K136" s="3" t="s">
        <v>66</v>
      </c>
      <c r="L136" s="1">
        <v>2023</v>
      </c>
      <c r="M136" s="1" t="s">
        <v>18</v>
      </c>
    </row>
    <row r="137" spans="1:13" ht="57.75">
      <c r="A137" s="1" t="str">
        <f t="shared" si="6"/>
        <v>2023-05-03</v>
      </c>
      <c r="B137" s="1" t="str">
        <f>"1230"</f>
        <v>1230</v>
      </c>
      <c r="C137" s="2" t="s">
        <v>432</v>
      </c>
      <c r="D137" s="2" t="s">
        <v>222</v>
      </c>
      <c r="E137" s="1" t="str">
        <f>"13"</f>
        <v>13</v>
      </c>
      <c r="F137" s="1">
        <v>8</v>
      </c>
      <c r="G137" s="1" t="s">
        <v>88</v>
      </c>
      <c r="H137" s="1" t="s">
        <v>49</v>
      </c>
      <c r="I137" s="1" t="s">
        <v>17</v>
      </c>
      <c r="J137" s="4"/>
      <c r="K137" s="3" t="s">
        <v>434</v>
      </c>
      <c r="L137" s="1">
        <v>2018</v>
      </c>
      <c r="M137" s="1" t="s">
        <v>98</v>
      </c>
    </row>
    <row r="138" spans="1:14" ht="57.75">
      <c r="A138" s="1" t="str">
        <f t="shared" si="6"/>
        <v>2023-05-03</v>
      </c>
      <c r="B138" s="1" t="str">
        <f>"1300"</f>
        <v>1300</v>
      </c>
      <c r="C138" s="2" t="s">
        <v>252</v>
      </c>
      <c r="E138" s="1" t="str">
        <f>" "</f>
        <v> </v>
      </c>
      <c r="F138" s="1">
        <v>0</v>
      </c>
      <c r="G138" s="1" t="s">
        <v>20</v>
      </c>
      <c r="I138" s="1" t="s">
        <v>17</v>
      </c>
      <c r="J138" s="4"/>
      <c r="K138" s="3" t="s">
        <v>253</v>
      </c>
      <c r="L138" s="1">
        <v>2012</v>
      </c>
      <c r="M138" s="1" t="s">
        <v>18</v>
      </c>
      <c r="N138" s="1" t="s">
        <v>23</v>
      </c>
    </row>
    <row r="139" spans="1:13" ht="72">
      <c r="A139" s="1" t="str">
        <f t="shared" si="6"/>
        <v>2023-05-03</v>
      </c>
      <c r="B139" s="1" t="str">
        <f>"1400"</f>
        <v>1400</v>
      </c>
      <c r="C139" s="2" t="s">
        <v>126</v>
      </c>
      <c r="E139" s="1" t="str">
        <f>"04"</f>
        <v>04</v>
      </c>
      <c r="F139" s="1">
        <v>157</v>
      </c>
      <c r="G139" s="1" t="s">
        <v>14</v>
      </c>
      <c r="H139" s="1" t="s">
        <v>124</v>
      </c>
      <c r="I139" s="1" t="s">
        <v>17</v>
      </c>
      <c r="J139" s="4"/>
      <c r="K139" s="3" t="s">
        <v>254</v>
      </c>
      <c r="L139" s="1">
        <v>2022</v>
      </c>
      <c r="M139" s="1" t="s">
        <v>98</v>
      </c>
    </row>
    <row r="140" spans="1:13" ht="72">
      <c r="A140" s="1" t="str">
        <f t="shared" si="6"/>
        <v>2023-05-03</v>
      </c>
      <c r="B140" s="1" t="str">
        <f>"1430"</f>
        <v>1430</v>
      </c>
      <c r="C140" s="2" t="s">
        <v>128</v>
      </c>
      <c r="D140" s="2" t="s">
        <v>256</v>
      </c>
      <c r="E140" s="1" t="str">
        <f>"02"</f>
        <v>02</v>
      </c>
      <c r="F140" s="1">
        <v>69</v>
      </c>
      <c r="G140" s="1" t="s">
        <v>14</v>
      </c>
      <c r="I140" s="1" t="s">
        <v>17</v>
      </c>
      <c r="J140" s="4"/>
      <c r="K140" s="3" t="s">
        <v>255</v>
      </c>
      <c r="L140" s="1">
        <v>0</v>
      </c>
      <c r="M140" s="1" t="s">
        <v>18</v>
      </c>
    </row>
    <row r="141" spans="1:13" ht="43.5">
      <c r="A141" s="1" t="str">
        <f t="shared" si="6"/>
        <v>2023-05-03</v>
      </c>
      <c r="B141" s="1" t="str">
        <f>"1500"</f>
        <v>1500</v>
      </c>
      <c r="C141" s="2" t="s">
        <v>131</v>
      </c>
      <c r="D141" s="2" t="s">
        <v>258</v>
      </c>
      <c r="E141" s="1" t="str">
        <f>"02"</f>
        <v>02</v>
      </c>
      <c r="F141" s="1">
        <v>4</v>
      </c>
      <c r="G141" s="1" t="s">
        <v>20</v>
      </c>
      <c r="I141" s="1" t="s">
        <v>17</v>
      </c>
      <c r="J141" s="4"/>
      <c r="K141" s="3" t="s">
        <v>257</v>
      </c>
      <c r="L141" s="1">
        <v>2019</v>
      </c>
      <c r="M141" s="1" t="s">
        <v>34</v>
      </c>
    </row>
    <row r="142" spans="1:13" ht="28.5">
      <c r="A142" s="1" t="str">
        <f t="shared" si="6"/>
        <v>2023-05-03</v>
      </c>
      <c r="B142" s="1" t="str">
        <f>"1525"</f>
        <v>1525</v>
      </c>
      <c r="C142" s="2" t="s">
        <v>35</v>
      </c>
      <c r="D142" s="2" t="s">
        <v>260</v>
      </c>
      <c r="E142" s="1" t="str">
        <f>"03"</f>
        <v>03</v>
      </c>
      <c r="F142" s="1">
        <v>3</v>
      </c>
      <c r="G142" s="1" t="s">
        <v>20</v>
      </c>
      <c r="I142" s="1" t="s">
        <v>17</v>
      </c>
      <c r="J142" s="4"/>
      <c r="K142" s="3" t="s">
        <v>259</v>
      </c>
      <c r="L142" s="1">
        <v>0</v>
      </c>
      <c r="M142" s="1" t="s">
        <v>90</v>
      </c>
    </row>
    <row r="143" spans="1:13" ht="72">
      <c r="A143" s="1" t="str">
        <f t="shared" si="6"/>
        <v>2023-05-03</v>
      </c>
      <c r="B143" s="1" t="str">
        <f>"1540"</f>
        <v>1540</v>
      </c>
      <c r="C143" s="2" t="s">
        <v>136</v>
      </c>
      <c r="D143" s="2" t="s">
        <v>262</v>
      </c>
      <c r="E143" s="1" t="str">
        <f>"01"</f>
        <v>01</v>
      </c>
      <c r="F143" s="1">
        <v>7</v>
      </c>
      <c r="G143" s="1" t="s">
        <v>20</v>
      </c>
      <c r="I143" s="1" t="s">
        <v>17</v>
      </c>
      <c r="J143" s="4"/>
      <c r="K143" s="3" t="s">
        <v>261</v>
      </c>
      <c r="L143" s="1">
        <v>2016</v>
      </c>
      <c r="M143" s="1" t="s">
        <v>18</v>
      </c>
    </row>
    <row r="144" spans="1:13" ht="28.5">
      <c r="A144" s="1" t="str">
        <f t="shared" si="6"/>
        <v>2023-05-03</v>
      </c>
      <c r="B144" s="1" t="str">
        <f>"1555"</f>
        <v>1555</v>
      </c>
      <c r="C144" s="2" t="s">
        <v>139</v>
      </c>
      <c r="D144" s="2" t="s">
        <v>264</v>
      </c>
      <c r="E144" s="1" t="str">
        <f>"01"</f>
        <v>01</v>
      </c>
      <c r="F144" s="1">
        <v>7</v>
      </c>
      <c r="G144" s="1" t="s">
        <v>20</v>
      </c>
      <c r="I144" s="1" t="s">
        <v>17</v>
      </c>
      <c r="J144" s="4"/>
      <c r="K144" s="3" t="s">
        <v>263</v>
      </c>
      <c r="L144" s="1">
        <v>2021</v>
      </c>
      <c r="M144" s="1" t="s">
        <v>28</v>
      </c>
    </row>
    <row r="145" spans="1:14" ht="43.5">
      <c r="A145" s="1" t="str">
        <f t="shared" si="6"/>
        <v>2023-05-03</v>
      </c>
      <c r="B145" s="1" t="str">
        <f>"1600"</f>
        <v>1600</v>
      </c>
      <c r="C145" s="2" t="s">
        <v>142</v>
      </c>
      <c r="D145" s="2" t="s">
        <v>266</v>
      </c>
      <c r="E145" s="1" t="str">
        <f>"01"</f>
        <v>01</v>
      </c>
      <c r="F145" s="1">
        <v>10</v>
      </c>
      <c r="G145" s="1" t="s">
        <v>14</v>
      </c>
      <c r="H145" s="1" t="s">
        <v>124</v>
      </c>
      <c r="I145" s="1" t="s">
        <v>17</v>
      </c>
      <c r="J145" s="4"/>
      <c r="K145" s="3" t="s">
        <v>265</v>
      </c>
      <c r="L145" s="1">
        <v>2017</v>
      </c>
      <c r="M145" s="1" t="s">
        <v>18</v>
      </c>
      <c r="N145" s="1" t="s">
        <v>23</v>
      </c>
    </row>
    <row r="146" spans="1:14" ht="43.5">
      <c r="A146" s="1" t="str">
        <f t="shared" si="6"/>
        <v>2023-05-03</v>
      </c>
      <c r="B146" s="1" t="str">
        <f>"1630"</f>
        <v>1630</v>
      </c>
      <c r="C146" s="2" t="s">
        <v>45</v>
      </c>
      <c r="D146" s="2" t="s">
        <v>429</v>
      </c>
      <c r="E146" s="1" t="str">
        <f>"01"</f>
        <v>01</v>
      </c>
      <c r="F146" s="1">
        <v>22</v>
      </c>
      <c r="G146" s="1" t="s">
        <v>20</v>
      </c>
      <c r="I146" s="1" t="s">
        <v>17</v>
      </c>
      <c r="J146" s="4"/>
      <c r="K146" s="3" t="s">
        <v>186</v>
      </c>
      <c r="L146" s="1">
        <v>1985</v>
      </c>
      <c r="M146" s="1" t="s">
        <v>47</v>
      </c>
      <c r="N146" s="1" t="s">
        <v>23</v>
      </c>
    </row>
    <row r="147" spans="1:13" ht="57.75">
      <c r="A147" s="1" t="str">
        <f t="shared" si="6"/>
        <v>2023-05-03</v>
      </c>
      <c r="B147" s="1" t="str">
        <f>"1700"</f>
        <v>1700</v>
      </c>
      <c r="C147" s="2" t="s">
        <v>144</v>
      </c>
      <c r="D147" s="2" t="s">
        <v>268</v>
      </c>
      <c r="E147" s="1" t="str">
        <f>"2018"</f>
        <v>2018</v>
      </c>
      <c r="F147" s="1">
        <v>5</v>
      </c>
      <c r="G147" s="1" t="s">
        <v>20</v>
      </c>
      <c r="I147" s="1" t="s">
        <v>17</v>
      </c>
      <c r="J147" s="4"/>
      <c r="K147" s="3" t="s">
        <v>267</v>
      </c>
      <c r="L147" s="1">
        <v>2018</v>
      </c>
      <c r="M147" s="1" t="s">
        <v>18</v>
      </c>
    </row>
    <row r="148" spans="1:13" ht="72">
      <c r="A148" s="1" t="str">
        <f t="shared" si="6"/>
        <v>2023-05-03</v>
      </c>
      <c r="B148" s="1" t="str">
        <f>"1715"</f>
        <v>1715</v>
      </c>
      <c r="C148" s="2" t="s">
        <v>144</v>
      </c>
      <c r="D148" s="2" t="s">
        <v>270</v>
      </c>
      <c r="E148" s="1" t="str">
        <f>"2018"</f>
        <v>2018</v>
      </c>
      <c r="F148" s="1">
        <v>6</v>
      </c>
      <c r="G148" s="1" t="s">
        <v>14</v>
      </c>
      <c r="I148" s="1" t="s">
        <v>17</v>
      </c>
      <c r="J148" s="4"/>
      <c r="K148" s="3" t="s">
        <v>269</v>
      </c>
      <c r="L148" s="1">
        <v>2018</v>
      </c>
      <c r="M148" s="1" t="s">
        <v>18</v>
      </c>
    </row>
    <row r="149" spans="1:13" ht="57.75">
      <c r="A149" s="1" t="str">
        <f t="shared" si="6"/>
        <v>2023-05-03</v>
      </c>
      <c r="B149" s="1" t="str">
        <f>"1730"</f>
        <v>1730</v>
      </c>
      <c r="C149" s="2" t="s">
        <v>271</v>
      </c>
      <c r="E149" s="1" t="str">
        <f>"2021"</f>
        <v>2021</v>
      </c>
      <c r="F149" s="1">
        <v>86</v>
      </c>
      <c r="G149" s="1" t="s">
        <v>58</v>
      </c>
      <c r="J149" s="4"/>
      <c r="K149" s="3" t="s">
        <v>272</v>
      </c>
      <c r="L149" s="1">
        <v>2021</v>
      </c>
      <c r="M149" s="1" t="s">
        <v>98</v>
      </c>
    </row>
    <row r="150" spans="1:13" ht="57.75">
      <c r="A150" s="1" t="str">
        <f t="shared" si="6"/>
        <v>2023-05-03</v>
      </c>
      <c r="B150" s="1" t="str">
        <f>"1800"</f>
        <v>1800</v>
      </c>
      <c r="C150" s="2" t="s">
        <v>153</v>
      </c>
      <c r="D150" s="2" t="s">
        <v>273</v>
      </c>
      <c r="E150" s="1" t="str">
        <f>"2022"</f>
        <v>2022</v>
      </c>
      <c r="F150" s="1">
        <v>16</v>
      </c>
      <c r="G150" s="1" t="s">
        <v>20</v>
      </c>
      <c r="I150" s="1" t="s">
        <v>17</v>
      </c>
      <c r="J150" s="4"/>
      <c r="K150" s="3" t="s">
        <v>154</v>
      </c>
      <c r="L150" s="1">
        <v>2022</v>
      </c>
      <c r="M150" s="1" t="s">
        <v>18</v>
      </c>
    </row>
    <row r="151" spans="1:13" ht="57.75">
      <c r="A151" s="1" t="str">
        <f t="shared" si="6"/>
        <v>2023-05-03</v>
      </c>
      <c r="B151" s="1" t="str">
        <f>"1830"</f>
        <v>1830</v>
      </c>
      <c r="C151" s="2" t="s">
        <v>82</v>
      </c>
      <c r="E151" s="1" t="str">
        <f>"2023"</f>
        <v>2023</v>
      </c>
      <c r="F151" s="1">
        <v>82</v>
      </c>
      <c r="G151" s="1" t="s">
        <v>58</v>
      </c>
      <c r="J151" s="4"/>
      <c r="K151" s="3" t="s">
        <v>83</v>
      </c>
      <c r="L151" s="1">
        <v>2023</v>
      </c>
      <c r="M151" s="1" t="s">
        <v>18</v>
      </c>
    </row>
    <row r="152" spans="1:14" ht="72">
      <c r="A152" s="6" t="str">
        <f t="shared" si="6"/>
        <v>2023-05-03</v>
      </c>
      <c r="B152" s="6" t="str">
        <f>"1840"</f>
        <v>1840</v>
      </c>
      <c r="C152" s="7" t="s">
        <v>213</v>
      </c>
      <c r="D152" s="7"/>
      <c r="E152" s="6" t="str">
        <f>"01"</f>
        <v>01</v>
      </c>
      <c r="F152" s="6">
        <v>2</v>
      </c>
      <c r="G152" s="6"/>
      <c r="H152" s="6"/>
      <c r="I152" s="6"/>
      <c r="J152" s="5" t="s">
        <v>449</v>
      </c>
      <c r="K152" s="8" t="s">
        <v>436</v>
      </c>
      <c r="L152" s="6">
        <v>2014</v>
      </c>
      <c r="M152" s="6" t="s">
        <v>28</v>
      </c>
      <c r="N152" s="6"/>
    </row>
    <row r="153" spans="1:14" ht="57.75">
      <c r="A153" s="6" t="str">
        <f t="shared" si="6"/>
        <v>2023-05-03</v>
      </c>
      <c r="B153" s="6" t="str">
        <f>"1930"</f>
        <v>1930</v>
      </c>
      <c r="C153" s="7" t="s">
        <v>274</v>
      </c>
      <c r="D153" s="7"/>
      <c r="E153" s="6" t="str">
        <f>"01"</f>
        <v>01</v>
      </c>
      <c r="F153" s="6">
        <v>1</v>
      </c>
      <c r="G153" s="6"/>
      <c r="H153" s="6"/>
      <c r="I153" s="6"/>
      <c r="J153" s="5" t="s">
        <v>450</v>
      </c>
      <c r="K153" s="8" t="s">
        <v>437</v>
      </c>
      <c r="L153" s="6">
        <v>2022</v>
      </c>
      <c r="M153" s="6" t="s">
        <v>34</v>
      </c>
      <c r="N153" s="6"/>
    </row>
    <row r="154" spans="1:14" ht="57.75">
      <c r="A154" s="6" t="str">
        <f t="shared" si="6"/>
        <v>2023-05-03</v>
      </c>
      <c r="B154" s="6" t="str">
        <f>"2030"</f>
        <v>2030</v>
      </c>
      <c r="C154" s="7" t="s">
        <v>275</v>
      </c>
      <c r="D154" s="7"/>
      <c r="E154" s="6" t="str">
        <f>"2023"</f>
        <v>2023</v>
      </c>
      <c r="F154" s="6">
        <v>8</v>
      </c>
      <c r="G154" s="6" t="s">
        <v>58</v>
      </c>
      <c r="H154" s="6"/>
      <c r="I154" s="6"/>
      <c r="J154" s="5" t="s">
        <v>456</v>
      </c>
      <c r="K154" s="8" t="s">
        <v>276</v>
      </c>
      <c r="L154" s="6">
        <v>2023</v>
      </c>
      <c r="M154" s="6" t="s">
        <v>18</v>
      </c>
      <c r="N154" s="6"/>
    </row>
    <row r="155" spans="1:14" ht="57.75">
      <c r="A155" s="6" t="str">
        <f t="shared" si="6"/>
        <v>2023-05-03</v>
      </c>
      <c r="B155" s="6" t="str">
        <f>"2130"</f>
        <v>2130</v>
      </c>
      <c r="C155" s="7" t="s">
        <v>277</v>
      </c>
      <c r="D155" s="7"/>
      <c r="E155" s="6" t="str">
        <f>" "</f>
        <v> </v>
      </c>
      <c r="F155" s="6">
        <v>0</v>
      </c>
      <c r="G155" s="6" t="s">
        <v>14</v>
      </c>
      <c r="H155" s="6"/>
      <c r="I155" s="6" t="s">
        <v>17</v>
      </c>
      <c r="J155" s="5" t="s">
        <v>451</v>
      </c>
      <c r="K155" s="8" t="s">
        <v>278</v>
      </c>
      <c r="L155" s="6">
        <v>2010</v>
      </c>
      <c r="M155" s="6" t="s">
        <v>34</v>
      </c>
      <c r="N155" s="6"/>
    </row>
    <row r="156" spans="1:13" ht="72">
      <c r="A156" s="1" t="str">
        <f t="shared" si="6"/>
        <v>2023-05-03</v>
      </c>
      <c r="B156" s="1" t="str">
        <f>"2230"</f>
        <v>2230</v>
      </c>
      <c r="C156" s="2" t="s">
        <v>279</v>
      </c>
      <c r="E156" s="1" t="str">
        <f>" "</f>
        <v> </v>
      </c>
      <c r="F156" s="1">
        <v>0</v>
      </c>
      <c r="G156" s="1" t="s">
        <v>14</v>
      </c>
      <c r="J156" s="4"/>
      <c r="K156" s="3" t="s">
        <v>438</v>
      </c>
      <c r="L156" s="1">
        <v>2021</v>
      </c>
      <c r="M156" s="1" t="s">
        <v>18</v>
      </c>
    </row>
    <row r="157" spans="1:13" ht="57.75">
      <c r="A157" s="1" t="str">
        <f t="shared" si="6"/>
        <v>2023-05-03</v>
      </c>
      <c r="B157" s="1" t="str">
        <f>"2330"</f>
        <v>2330</v>
      </c>
      <c r="C157" s="2" t="s">
        <v>123</v>
      </c>
      <c r="E157" s="1" t="str">
        <f>" "</f>
        <v> </v>
      </c>
      <c r="F157" s="1">
        <v>0</v>
      </c>
      <c r="G157" s="1" t="s">
        <v>14</v>
      </c>
      <c r="H157" s="1" t="s">
        <v>124</v>
      </c>
      <c r="I157" s="1" t="s">
        <v>17</v>
      </c>
      <c r="J157" s="4"/>
      <c r="K157" s="3" t="s">
        <v>125</v>
      </c>
      <c r="L157" s="1">
        <v>2021</v>
      </c>
      <c r="M157" s="1" t="s">
        <v>18</v>
      </c>
    </row>
    <row r="158" spans="1:13" ht="72">
      <c r="A158" s="1" t="str">
        <f t="shared" si="6"/>
        <v>2023-05-03</v>
      </c>
      <c r="B158" s="1" t="str">
        <f>"2400"</f>
        <v>2400</v>
      </c>
      <c r="C158" s="2" t="s">
        <v>13</v>
      </c>
      <c r="E158" s="1" t="str">
        <f aca="true" t="shared" si="7" ref="E158:E167">"02"</f>
        <v>02</v>
      </c>
      <c r="F158" s="1">
        <v>7</v>
      </c>
      <c r="G158" s="1" t="s">
        <v>14</v>
      </c>
      <c r="H158" s="1" t="s">
        <v>15</v>
      </c>
      <c r="I158" s="1" t="s">
        <v>17</v>
      </c>
      <c r="J158" s="4"/>
      <c r="K158" s="3" t="s">
        <v>16</v>
      </c>
      <c r="L158" s="1">
        <v>2011</v>
      </c>
      <c r="M158" s="1" t="s">
        <v>18</v>
      </c>
    </row>
    <row r="159" spans="1:13" ht="72">
      <c r="A159" s="1" t="str">
        <f t="shared" si="6"/>
        <v>2023-05-03</v>
      </c>
      <c r="B159" s="1" t="str">
        <f>"2500"</f>
        <v>2500</v>
      </c>
      <c r="C159" s="2" t="s">
        <v>13</v>
      </c>
      <c r="E159" s="1" t="str">
        <f t="shared" si="7"/>
        <v>02</v>
      </c>
      <c r="F159" s="1">
        <v>7</v>
      </c>
      <c r="G159" s="1" t="s">
        <v>14</v>
      </c>
      <c r="H159" s="1" t="s">
        <v>15</v>
      </c>
      <c r="I159" s="1" t="s">
        <v>17</v>
      </c>
      <c r="J159" s="4"/>
      <c r="K159" s="3" t="s">
        <v>16</v>
      </c>
      <c r="L159" s="1">
        <v>2011</v>
      </c>
      <c r="M159" s="1" t="s">
        <v>18</v>
      </c>
    </row>
    <row r="160" spans="1:13" ht="72">
      <c r="A160" s="1" t="str">
        <f t="shared" si="6"/>
        <v>2023-05-03</v>
      </c>
      <c r="B160" s="1" t="str">
        <f>"2600"</f>
        <v>2600</v>
      </c>
      <c r="C160" s="2" t="s">
        <v>13</v>
      </c>
      <c r="E160" s="1" t="str">
        <f t="shared" si="7"/>
        <v>02</v>
      </c>
      <c r="F160" s="1">
        <v>7</v>
      </c>
      <c r="G160" s="1" t="s">
        <v>14</v>
      </c>
      <c r="H160" s="1" t="s">
        <v>15</v>
      </c>
      <c r="I160" s="1" t="s">
        <v>17</v>
      </c>
      <c r="J160" s="4"/>
      <c r="K160" s="3" t="s">
        <v>16</v>
      </c>
      <c r="L160" s="1">
        <v>2011</v>
      </c>
      <c r="M160" s="1" t="s">
        <v>18</v>
      </c>
    </row>
    <row r="161" spans="1:13" ht="72">
      <c r="A161" s="1" t="str">
        <f t="shared" si="6"/>
        <v>2023-05-03</v>
      </c>
      <c r="B161" s="1" t="str">
        <f>"2700"</f>
        <v>2700</v>
      </c>
      <c r="C161" s="2" t="s">
        <v>13</v>
      </c>
      <c r="E161" s="1" t="str">
        <f t="shared" si="7"/>
        <v>02</v>
      </c>
      <c r="F161" s="1">
        <v>7</v>
      </c>
      <c r="G161" s="1" t="s">
        <v>14</v>
      </c>
      <c r="H161" s="1" t="s">
        <v>15</v>
      </c>
      <c r="I161" s="1" t="s">
        <v>17</v>
      </c>
      <c r="J161" s="4"/>
      <c r="K161" s="3" t="s">
        <v>16</v>
      </c>
      <c r="L161" s="1">
        <v>2011</v>
      </c>
      <c r="M161" s="1" t="s">
        <v>18</v>
      </c>
    </row>
    <row r="162" spans="1:13" ht="72">
      <c r="A162" s="1" t="str">
        <f t="shared" si="6"/>
        <v>2023-05-03</v>
      </c>
      <c r="B162" s="1" t="str">
        <f>"2800"</f>
        <v>2800</v>
      </c>
      <c r="C162" s="2" t="s">
        <v>13</v>
      </c>
      <c r="E162" s="1" t="str">
        <f t="shared" si="7"/>
        <v>02</v>
      </c>
      <c r="F162" s="1">
        <v>7</v>
      </c>
      <c r="G162" s="1" t="s">
        <v>14</v>
      </c>
      <c r="H162" s="1" t="s">
        <v>15</v>
      </c>
      <c r="I162" s="1" t="s">
        <v>17</v>
      </c>
      <c r="J162" s="4"/>
      <c r="K162" s="3" t="s">
        <v>16</v>
      </c>
      <c r="L162" s="1">
        <v>2011</v>
      </c>
      <c r="M162" s="1" t="s">
        <v>18</v>
      </c>
    </row>
    <row r="163" spans="1:13" ht="72">
      <c r="A163" s="1" t="str">
        <f aca="true" t="shared" si="8" ref="A163:A204">"2023-05-04"</f>
        <v>2023-05-04</v>
      </c>
      <c r="B163" s="1" t="str">
        <f>"0500"</f>
        <v>0500</v>
      </c>
      <c r="C163" s="2" t="s">
        <v>13</v>
      </c>
      <c r="E163" s="1" t="str">
        <f t="shared" si="7"/>
        <v>02</v>
      </c>
      <c r="F163" s="1">
        <v>7</v>
      </c>
      <c r="G163" s="1" t="s">
        <v>14</v>
      </c>
      <c r="H163" s="1" t="s">
        <v>15</v>
      </c>
      <c r="I163" s="1" t="s">
        <v>17</v>
      </c>
      <c r="J163" s="4"/>
      <c r="K163" s="3" t="s">
        <v>16</v>
      </c>
      <c r="L163" s="1">
        <v>2011</v>
      </c>
      <c r="M163" s="1" t="s">
        <v>18</v>
      </c>
    </row>
    <row r="164" spans="1:13" ht="28.5">
      <c r="A164" s="1" t="str">
        <f t="shared" si="8"/>
        <v>2023-05-04</v>
      </c>
      <c r="B164" s="1" t="str">
        <f>"0600"</f>
        <v>0600</v>
      </c>
      <c r="C164" s="2" t="s">
        <v>19</v>
      </c>
      <c r="D164" s="2" t="s">
        <v>280</v>
      </c>
      <c r="E164" s="1" t="str">
        <f t="shared" si="7"/>
        <v>02</v>
      </c>
      <c r="F164" s="1">
        <v>1</v>
      </c>
      <c r="G164" s="1" t="s">
        <v>20</v>
      </c>
      <c r="I164" s="1" t="s">
        <v>17</v>
      </c>
      <c r="J164" s="4"/>
      <c r="K164" s="3" t="s">
        <v>21</v>
      </c>
      <c r="L164" s="1">
        <v>2019</v>
      </c>
      <c r="M164" s="1" t="s">
        <v>18</v>
      </c>
    </row>
    <row r="165" spans="1:13" ht="28.5">
      <c r="A165" s="1" t="str">
        <f t="shared" si="8"/>
        <v>2023-05-04</v>
      </c>
      <c r="B165" s="1" t="str">
        <f>"0625"</f>
        <v>0625</v>
      </c>
      <c r="C165" s="2" t="s">
        <v>19</v>
      </c>
      <c r="D165" s="2" t="s">
        <v>281</v>
      </c>
      <c r="E165" s="1" t="str">
        <f t="shared" si="7"/>
        <v>02</v>
      </c>
      <c r="F165" s="1">
        <v>2</v>
      </c>
      <c r="G165" s="1" t="s">
        <v>20</v>
      </c>
      <c r="I165" s="1" t="s">
        <v>17</v>
      </c>
      <c r="J165" s="4"/>
      <c r="K165" s="3" t="s">
        <v>21</v>
      </c>
      <c r="L165" s="1">
        <v>2019</v>
      </c>
      <c r="M165" s="1" t="s">
        <v>18</v>
      </c>
    </row>
    <row r="166" spans="1:13" ht="43.5">
      <c r="A166" s="1" t="str">
        <f t="shared" si="8"/>
        <v>2023-05-04</v>
      </c>
      <c r="B166" s="1" t="str">
        <f>"0650"</f>
        <v>0650</v>
      </c>
      <c r="C166" s="2" t="s">
        <v>25</v>
      </c>
      <c r="D166" s="2" t="s">
        <v>283</v>
      </c>
      <c r="E166" s="1" t="str">
        <f t="shared" si="7"/>
        <v>02</v>
      </c>
      <c r="F166" s="1">
        <v>8</v>
      </c>
      <c r="G166" s="1" t="s">
        <v>20</v>
      </c>
      <c r="I166" s="1" t="s">
        <v>17</v>
      </c>
      <c r="J166" s="4"/>
      <c r="K166" s="3" t="s">
        <v>282</v>
      </c>
      <c r="L166" s="1">
        <v>2018</v>
      </c>
      <c r="M166" s="1" t="s">
        <v>28</v>
      </c>
    </row>
    <row r="167" spans="1:13" ht="72">
      <c r="A167" s="1" t="str">
        <f t="shared" si="8"/>
        <v>2023-05-04</v>
      </c>
      <c r="B167" s="1" t="str">
        <f>"0715"</f>
        <v>0715</v>
      </c>
      <c r="C167" s="2" t="s">
        <v>29</v>
      </c>
      <c r="D167" s="2" t="s">
        <v>285</v>
      </c>
      <c r="E167" s="1" t="str">
        <f t="shared" si="7"/>
        <v>02</v>
      </c>
      <c r="F167" s="1">
        <v>7</v>
      </c>
      <c r="G167" s="1" t="s">
        <v>20</v>
      </c>
      <c r="I167" s="1" t="s">
        <v>17</v>
      </c>
      <c r="J167" s="4"/>
      <c r="K167" s="3" t="s">
        <v>284</v>
      </c>
      <c r="L167" s="1">
        <v>2018</v>
      </c>
      <c r="M167" s="1" t="s">
        <v>18</v>
      </c>
    </row>
    <row r="168" spans="1:13" ht="43.5">
      <c r="A168" s="1" t="str">
        <f t="shared" si="8"/>
        <v>2023-05-04</v>
      </c>
      <c r="B168" s="1" t="str">
        <f>"0730"</f>
        <v>0730</v>
      </c>
      <c r="C168" s="2" t="s">
        <v>31</v>
      </c>
      <c r="D168" s="2" t="s">
        <v>287</v>
      </c>
      <c r="E168" s="1" t="str">
        <f>"01"</f>
        <v>01</v>
      </c>
      <c r="F168" s="1">
        <v>6</v>
      </c>
      <c r="G168" s="1" t="s">
        <v>20</v>
      </c>
      <c r="I168" s="1" t="s">
        <v>17</v>
      </c>
      <c r="J168" s="4"/>
      <c r="K168" s="3" t="s">
        <v>286</v>
      </c>
      <c r="L168" s="1">
        <v>2009</v>
      </c>
      <c r="M168" s="1" t="s">
        <v>34</v>
      </c>
    </row>
    <row r="169" spans="1:13" ht="28.5">
      <c r="A169" s="1" t="str">
        <f t="shared" si="8"/>
        <v>2023-05-04</v>
      </c>
      <c r="B169" s="1" t="str">
        <f>"0755"</f>
        <v>0755</v>
      </c>
      <c r="C169" s="2" t="s">
        <v>35</v>
      </c>
      <c r="D169" s="2" t="s">
        <v>289</v>
      </c>
      <c r="E169" s="1" t="str">
        <f>"01"</f>
        <v>01</v>
      </c>
      <c r="F169" s="1">
        <v>12</v>
      </c>
      <c r="G169" s="1" t="s">
        <v>20</v>
      </c>
      <c r="I169" s="1" t="s">
        <v>17</v>
      </c>
      <c r="J169" s="4"/>
      <c r="K169" s="3" t="s">
        <v>288</v>
      </c>
      <c r="L169" s="1">
        <v>2017</v>
      </c>
      <c r="M169" s="1" t="s">
        <v>18</v>
      </c>
    </row>
    <row r="170" spans="1:13" ht="57.75">
      <c r="A170" s="1" t="str">
        <f t="shared" si="8"/>
        <v>2023-05-04</v>
      </c>
      <c r="B170" s="1" t="str">
        <f>"0805"</f>
        <v>0805</v>
      </c>
      <c r="C170" s="2" t="s">
        <v>38</v>
      </c>
      <c r="D170" s="2" t="s">
        <v>291</v>
      </c>
      <c r="E170" s="1" t="str">
        <f>"01"</f>
        <v>01</v>
      </c>
      <c r="F170" s="1">
        <v>11</v>
      </c>
      <c r="G170" s="1" t="s">
        <v>20</v>
      </c>
      <c r="I170" s="1" t="s">
        <v>17</v>
      </c>
      <c r="J170" s="4"/>
      <c r="K170" s="3" t="s">
        <v>290</v>
      </c>
      <c r="L170" s="1">
        <v>2020</v>
      </c>
      <c r="M170" s="1" t="s">
        <v>28</v>
      </c>
    </row>
    <row r="171" spans="1:13" ht="57.75">
      <c r="A171" s="1" t="str">
        <f t="shared" si="8"/>
        <v>2023-05-04</v>
      </c>
      <c r="B171" s="1" t="str">
        <f>"0815"</f>
        <v>0815</v>
      </c>
      <c r="C171" s="2" t="s">
        <v>183</v>
      </c>
      <c r="D171" s="2" t="s">
        <v>293</v>
      </c>
      <c r="E171" s="1" t="str">
        <f>"02"</f>
        <v>02</v>
      </c>
      <c r="F171" s="1">
        <v>3</v>
      </c>
      <c r="G171" s="1" t="s">
        <v>20</v>
      </c>
      <c r="I171" s="1" t="s">
        <v>17</v>
      </c>
      <c r="J171" s="4"/>
      <c r="K171" s="3" t="s">
        <v>292</v>
      </c>
      <c r="L171" s="1">
        <v>2021</v>
      </c>
      <c r="M171" s="1" t="s">
        <v>44</v>
      </c>
    </row>
    <row r="172" spans="1:14" ht="72">
      <c r="A172" s="1" t="str">
        <f t="shared" si="8"/>
        <v>2023-05-04</v>
      </c>
      <c r="B172" s="1" t="str">
        <f>"0820"</f>
        <v>0820</v>
      </c>
      <c r="C172" s="2" t="s">
        <v>45</v>
      </c>
      <c r="D172" s="2" t="s">
        <v>439</v>
      </c>
      <c r="E172" s="1" t="str">
        <f>"01"</f>
        <v>01</v>
      </c>
      <c r="F172" s="1">
        <v>24</v>
      </c>
      <c r="G172" s="1" t="s">
        <v>14</v>
      </c>
      <c r="I172" s="1" t="s">
        <v>17</v>
      </c>
      <c r="J172" s="4"/>
      <c r="K172" s="3" t="s">
        <v>294</v>
      </c>
      <c r="L172" s="1">
        <v>1985</v>
      </c>
      <c r="M172" s="1" t="s">
        <v>47</v>
      </c>
      <c r="N172" s="1" t="s">
        <v>23</v>
      </c>
    </row>
    <row r="173" spans="1:13" ht="43.5">
      <c r="A173" s="1" t="str">
        <f t="shared" si="8"/>
        <v>2023-05-04</v>
      </c>
      <c r="B173" s="1" t="str">
        <f>"0845"</f>
        <v>0845</v>
      </c>
      <c r="C173" s="2" t="s">
        <v>48</v>
      </c>
      <c r="D173" s="2" t="s">
        <v>296</v>
      </c>
      <c r="E173" s="1" t="str">
        <f>"02"</f>
        <v>02</v>
      </c>
      <c r="F173" s="1">
        <v>10</v>
      </c>
      <c r="G173" s="1" t="s">
        <v>14</v>
      </c>
      <c r="I173" s="1" t="s">
        <v>17</v>
      </c>
      <c r="J173" s="4"/>
      <c r="K173" s="3" t="s">
        <v>295</v>
      </c>
      <c r="L173" s="1">
        <v>2014</v>
      </c>
      <c r="M173" s="1" t="s">
        <v>18</v>
      </c>
    </row>
    <row r="174" spans="1:13" ht="43.5">
      <c r="A174" s="1" t="str">
        <f t="shared" si="8"/>
        <v>2023-05-04</v>
      </c>
      <c r="B174" s="1" t="str">
        <f>"0910"</f>
        <v>0910</v>
      </c>
      <c r="C174" s="2" t="s">
        <v>52</v>
      </c>
      <c r="D174" s="2" t="s">
        <v>298</v>
      </c>
      <c r="E174" s="1" t="str">
        <f>"05"</f>
        <v>05</v>
      </c>
      <c r="F174" s="1">
        <v>13</v>
      </c>
      <c r="G174" s="1" t="s">
        <v>20</v>
      </c>
      <c r="I174" s="1" t="s">
        <v>17</v>
      </c>
      <c r="J174" s="4"/>
      <c r="K174" s="3" t="s">
        <v>297</v>
      </c>
      <c r="L174" s="1">
        <v>2021</v>
      </c>
      <c r="M174" s="1" t="s">
        <v>28</v>
      </c>
    </row>
    <row r="175" spans="1:13" ht="43.5">
      <c r="A175" s="1" t="str">
        <f t="shared" si="8"/>
        <v>2023-05-04</v>
      </c>
      <c r="B175" s="1" t="str">
        <f>"0935"</f>
        <v>0935</v>
      </c>
      <c r="C175" s="2" t="s">
        <v>52</v>
      </c>
      <c r="D175" s="2" t="s">
        <v>300</v>
      </c>
      <c r="E175" s="1" t="str">
        <f>"03"</f>
        <v>03</v>
      </c>
      <c r="F175" s="1">
        <v>1</v>
      </c>
      <c r="G175" s="1" t="s">
        <v>20</v>
      </c>
      <c r="I175" s="1" t="s">
        <v>17</v>
      </c>
      <c r="J175" s="4"/>
      <c r="K175" s="3" t="s">
        <v>299</v>
      </c>
      <c r="L175" s="1">
        <v>2019</v>
      </c>
      <c r="M175" s="1" t="s">
        <v>28</v>
      </c>
    </row>
    <row r="176" spans="1:13" ht="72">
      <c r="A176" s="1" t="str">
        <f t="shared" si="8"/>
        <v>2023-05-04</v>
      </c>
      <c r="B176" s="1" t="str">
        <f>"1000"</f>
        <v>1000</v>
      </c>
      <c r="C176" s="2" t="s">
        <v>213</v>
      </c>
      <c r="E176" s="1" t="str">
        <f>"01"</f>
        <v>01</v>
      </c>
      <c r="F176" s="1">
        <v>2</v>
      </c>
      <c r="I176" s="1" t="s">
        <v>17</v>
      </c>
      <c r="J176" s="4"/>
      <c r="K176" s="3" t="s">
        <v>436</v>
      </c>
      <c r="L176" s="1">
        <v>2014</v>
      </c>
      <c r="M176" s="1" t="s">
        <v>28</v>
      </c>
    </row>
    <row r="177" spans="1:13" ht="14.25">
      <c r="A177" s="1" t="str">
        <f t="shared" si="8"/>
        <v>2023-05-04</v>
      </c>
      <c r="B177" s="1" t="str">
        <f>"1050"</f>
        <v>1050</v>
      </c>
      <c r="C177" s="2" t="s">
        <v>247</v>
      </c>
      <c r="D177" s="2" t="s">
        <v>301</v>
      </c>
      <c r="E177" s="1" t="str">
        <f>"02"</f>
        <v>02</v>
      </c>
      <c r="F177" s="1">
        <v>8</v>
      </c>
      <c r="J177" s="4"/>
      <c r="L177" s="1">
        <v>2020</v>
      </c>
      <c r="M177" s="1" t="s">
        <v>98</v>
      </c>
    </row>
    <row r="178" spans="1:13" ht="57.75">
      <c r="A178" s="1" t="str">
        <f t="shared" si="8"/>
        <v>2023-05-04</v>
      </c>
      <c r="B178" s="1" t="str">
        <f>"1100"</f>
        <v>1100</v>
      </c>
      <c r="C178" s="2" t="s">
        <v>274</v>
      </c>
      <c r="E178" s="1" t="str">
        <f>"01"</f>
        <v>01</v>
      </c>
      <c r="F178" s="1">
        <v>1</v>
      </c>
      <c r="I178" s="1" t="s">
        <v>17</v>
      </c>
      <c r="J178" s="4"/>
      <c r="K178" s="3" t="s">
        <v>437</v>
      </c>
      <c r="L178" s="1">
        <v>2022</v>
      </c>
      <c r="M178" s="1" t="s">
        <v>34</v>
      </c>
    </row>
    <row r="179" spans="1:13" ht="57.75">
      <c r="A179" s="1" t="str">
        <f t="shared" si="8"/>
        <v>2023-05-04</v>
      </c>
      <c r="B179" s="1" t="str">
        <f>"1200"</f>
        <v>1200</v>
      </c>
      <c r="C179" s="2" t="s">
        <v>275</v>
      </c>
      <c r="E179" s="1" t="str">
        <f>"2023"</f>
        <v>2023</v>
      </c>
      <c r="F179" s="1">
        <v>8</v>
      </c>
      <c r="G179" s="1" t="s">
        <v>58</v>
      </c>
      <c r="I179" s="1" t="s">
        <v>17</v>
      </c>
      <c r="J179" s="4"/>
      <c r="K179" s="3" t="s">
        <v>276</v>
      </c>
      <c r="L179" s="1">
        <v>2023</v>
      </c>
      <c r="M179" s="1" t="s">
        <v>18</v>
      </c>
    </row>
    <row r="180" spans="1:14" ht="43.5">
      <c r="A180" s="1" t="str">
        <f t="shared" si="8"/>
        <v>2023-05-04</v>
      </c>
      <c r="B180" s="1" t="str">
        <f>"1300"</f>
        <v>1300</v>
      </c>
      <c r="C180" s="2" t="s">
        <v>302</v>
      </c>
      <c r="E180" s="1" t="str">
        <f>" "</f>
        <v> </v>
      </c>
      <c r="F180" s="1">
        <v>0</v>
      </c>
      <c r="G180" s="1" t="s">
        <v>14</v>
      </c>
      <c r="I180" s="1" t="s">
        <v>17</v>
      </c>
      <c r="J180" s="4"/>
      <c r="K180" s="3" t="s">
        <v>303</v>
      </c>
      <c r="L180" s="1">
        <v>1979</v>
      </c>
      <c r="M180" s="1" t="s">
        <v>18</v>
      </c>
      <c r="N180" s="1" t="s">
        <v>23</v>
      </c>
    </row>
    <row r="181" spans="1:13" ht="72">
      <c r="A181" s="1" t="str">
        <f t="shared" si="8"/>
        <v>2023-05-04</v>
      </c>
      <c r="B181" s="1" t="str">
        <f>"1400"</f>
        <v>1400</v>
      </c>
      <c r="C181" s="2" t="s">
        <v>126</v>
      </c>
      <c r="E181" s="1" t="str">
        <f>"04"</f>
        <v>04</v>
      </c>
      <c r="F181" s="1">
        <v>158</v>
      </c>
      <c r="G181" s="1" t="s">
        <v>14</v>
      </c>
      <c r="H181" s="1" t="s">
        <v>15</v>
      </c>
      <c r="I181" s="1" t="s">
        <v>17</v>
      </c>
      <c r="J181" s="4"/>
      <c r="K181" s="3" t="s">
        <v>304</v>
      </c>
      <c r="L181" s="1">
        <v>2022</v>
      </c>
      <c r="M181" s="1" t="s">
        <v>98</v>
      </c>
    </row>
    <row r="182" spans="1:13" ht="72">
      <c r="A182" s="1" t="str">
        <f t="shared" si="8"/>
        <v>2023-05-04</v>
      </c>
      <c r="B182" s="1" t="str">
        <f>"1430"</f>
        <v>1430</v>
      </c>
      <c r="C182" s="2" t="s">
        <v>128</v>
      </c>
      <c r="D182" s="2" t="s">
        <v>306</v>
      </c>
      <c r="E182" s="1" t="str">
        <f>"02"</f>
        <v>02</v>
      </c>
      <c r="F182" s="1">
        <v>70</v>
      </c>
      <c r="G182" s="1" t="s">
        <v>20</v>
      </c>
      <c r="I182" s="1" t="s">
        <v>17</v>
      </c>
      <c r="J182" s="4"/>
      <c r="K182" s="3" t="s">
        <v>305</v>
      </c>
      <c r="L182" s="1">
        <v>0</v>
      </c>
      <c r="M182" s="1" t="s">
        <v>18</v>
      </c>
    </row>
    <row r="183" spans="1:13" ht="57.75">
      <c r="A183" s="1" t="str">
        <f t="shared" si="8"/>
        <v>2023-05-04</v>
      </c>
      <c r="B183" s="1" t="str">
        <f>"1500"</f>
        <v>1500</v>
      </c>
      <c r="C183" s="2" t="s">
        <v>131</v>
      </c>
      <c r="D183" s="2" t="s">
        <v>308</v>
      </c>
      <c r="E183" s="1" t="str">
        <f>"02"</f>
        <v>02</v>
      </c>
      <c r="F183" s="1">
        <v>5</v>
      </c>
      <c r="G183" s="1" t="s">
        <v>20</v>
      </c>
      <c r="I183" s="1" t="s">
        <v>17</v>
      </c>
      <c r="J183" s="4"/>
      <c r="K183" s="3" t="s">
        <v>307</v>
      </c>
      <c r="L183" s="1">
        <v>2019</v>
      </c>
      <c r="M183" s="1" t="s">
        <v>34</v>
      </c>
    </row>
    <row r="184" spans="1:13" ht="43.5">
      <c r="A184" s="1" t="str">
        <f t="shared" si="8"/>
        <v>2023-05-04</v>
      </c>
      <c r="B184" s="1" t="str">
        <f>"1525"</f>
        <v>1525</v>
      </c>
      <c r="C184" s="2" t="s">
        <v>35</v>
      </c>
      <c r="D184" s="2" t="s">
        <v>310</v>
      </c>
      <c r="E184" s="1" t="str">
        <f>"03"</f>
        <v>03</v>
      </c>
      <c r="F184" s="1">
        <v>4</v>
      </c>
      <c r="G184" s="1" t="s">
        <v>20</v>
      </c>
      <c r="I184" s="1" t="s">
        <v>17</v>
      </c>
      <c r="J184" s="4"/>
      <c r="K184" s="3" t="s">
        <v>309</v>
      </c>
      <c r="L184" s="1">
        <v>0</v>
      </c>
      <c r="M184" s="1" t="s">
        <v>90</v>
      </c>
    </row>
    <row r="185" spans="1:13" ht="72">
      <c r="A185" s="1" t="str">
        <f t="shared" si="8"/>
        <v>2023-05-04</v>
      </c>
      <c r="B185" s="1" t="str">
        <f>"1540"</f>
        <v>1540</v>
      </c>
      <c r="C185" s="2" t="s">
        <v>136</v>
      </c>
      <c r="D185" s="2" t="s">
        <v>312</v>
      </c>
      <c r="E185" s="1" t="str">
        <f>"01"</f>
        <v>01</v>
      </c>
      <c r="F185" s="1">
        <v>8</v>
      </c>
      <c r="G185" s="1" t="s">
        <v>20</v>
      </c>
      <c r="I185" s="1" t="s">
        <v>17</v>
      </c>
      <c r="J185" s="4"/>
      <c r="K185" s="3" t="s">
        <v>311</v>
      </c>
      <c r="L185" s="1">
        <v>2016</v>
      </c>
      <c r="M185" s="1" t="s">
        <v>18</v>
      </c>
    </row>
    <row r="186" spans="1:13" ht="57.75">
      <c r="A186" s="1" t="str">
        <f t="shared" si="8"/>
        <v>2023-05-04</v>
      </c>
      <c r="B186" s="1" t="str">
        <f>"1555"</f>
        <v>1555</v>
      </c>
      <c r="C186" s="2" t="s">
        <v>139</v>
      </c>
      <c r="D186" s="2" t="s">
        <v>314</v>
      </c>
      <c r="E186" s="1" t="str">
        <f>"01"</f>
        <v>01</v>
      </c>
      <c r="F186" s="1">
        <v>8</v>
      </c>
      <c r="G186" s="1" t="s">
        <v>20</v>
      </c>
      <c r="I186" s="1" t="s">
        <v>17</v>
      </c>
      <c r="J186" s="4"/>
      <c r="K186" s="3" t="s">
        <v>313</v>
      </c>
      <c r="L186" s="1">
        <v>2021</v>
      </c>
      <c r="M186" s="1" t="s">
        <v>28</v>
      </c>
    </row>
    <row r="187" spans="1:14" ht="43.5">
      <c r="A187" s="1" t="str">
        <f t="shared" si="8"/>
        <v>2023-05-04</v>
      </c>
      <c r="B187" s="1" t="str">
        <f>"1600"</f>
        <v>1600</v>
      </c>
      <c r="C187" s="2" t="s">
        <v>142</v>
      </c>
      <c r="D187" s="2" t="s">
        <v>316</v>
      </c>
      <c r="E187" s="1" t="str">
        <f>"01"</f>
        <v>01</v>
      </c>
      <c r="F187" s="1">
        <v>11</v>
      </c>
      <c r="G187" s="1" t="s">
        <v>14</v>
      </c>
      <c r="H187" s="1" t="s">
        <v>124</v>
      </c>
      <c r="I187" s="1" t="s">
        <v>17</v>
      </c>
      <c r="J187" s="4"/>
      <c r="K187" s="3" t="s">
        <v>315</v>
      </c>
      <c r="L187" s="1">
        <v>2017</v>
      </c>
      <c r="M187" s="1" t="s">
        <v>18</v>
      </c>
      <c r="N187" s="1" t="s">
        <v>23</v>
      </c>
    </row>
    <row r="188" spans="1:14" ht="72">
      <c r="A188" s="1" t="str">
        <f t="shared" si="8"/>
        <v>2023-05-04</v>
      </c>
      <c r="B188" s="1" t="str">
        <f>"1630"</f>
        <v>1630</v>
      </c>
      <c r="C188" s="2" t="s">
        <v>45</v>
      </c>
      <c r="D188" s="2" t="s">
        <v>240</v>
      </c>
      <c r="E188" s="1" t="str">
        <f>"01"</f>
        <v>01</v>
      </c>
      <c r="F188" s="1">
        <v>23</v>
      </c>
      <c r="G188" s="1" t="s">
        <v>20</v>
      </c>
      <c r="I188" s="1" t="s">
        <v>17</v>
      </c>
      <c r="J188" s="4"/>
      <c r="K188" s="3" t="s">
        <v>239</v>
      </c>
      <c r="L188" s="1">
        <v>1985</v>
      </c>
      <c r="M188" s="1" t="s">
        <v>47</v>
      </c>
      <c r="N188" s="1" t="s">
        <v>23</v>
      </c>
    </row>
    <row r="189" spans="1:13" ht="72">
      <c r="A189" s="1" t="str">
        <f t="shared" si="8"/>
        <v>2023-05-04</v>
      </c>
      <c r="B189" s="1" t="str">
        <f>"1700"</f>
        <v>1700</v>
      </c>
      <c r="C189" s="2" t="s">
        <v>144</v>
      </c>
      <c r="D189" s="2" t="s">
        <v>318</v>
      </c>
      <c r="E189" s="1" t="str">
        <f>"2018"</f>
        <v>2018</v>
      </c>
      <c r="F189" s="1">
        <v>8</v>
      </c>
      <c r="G189" s="1" t="s">
        <v>14</v>
      </c>
      <c r="I189" s="1" t="s">
        <v>17</v>
      </c>
      <c r="J189" s="4"/>
      <c r="K189" s="3" t="s">
        <v>317</v>
      </c>
      <c r="L189" s="1">
        <v>2018</v>
      </c>
      <c r="M189" s="1" t="s">
        <v>18</v>
      </c>
    </row>
    <row r="190" spans="1:13" ht="43.5">
      <c r="A190" s="1" t="str">
        <f t="shared" si="8"/>
        <v>2023-05-04</v>
      </c>
      <c r="B190" s="1" t="str">
        <f>"1715"</f>
        <v>1715</v>
      </c>
      <c r="C190" s="2" t="s">
        <v>144</v>
      </c>
      <c r="D190" s="2" t="s">
        <v>320</v>
      </c>
      <c r="E190" s="1" t="str">
        <f>"2018"</f>
        <v>2018</v>
      </c>
      <c r="F190" s="1">
        <v>9</v>
      </c>
      <c r="G190" s="1" t="s">
        <v>14</v>
      </c>
      <c r="I190" s="1" t="s">
        <v>17</v>
      </c>
      <c r="J190" s="4"/>
      <c r="K190" s="3" t="s">
        <v>319</v>
      </c>
      <c r="L190" s="1">
        <v>2018</v>
      </c>
      <c r="M190" s="1" t="s">
        <v>18</v>
      </c>
    </row>
    <row r="191" spans="1:13" ht="72">
      <c r="A191" s="1" t="str">
        <f t="shared" si="8"/>
        <v>2023-05-04</v>
      </c>
      <c r="B191" s="1" t="str">
        <f>"1730"</f>
        <v>1730</v>
      </c>
      <c r="C191" s="2" t="s">
        <v>321</v>
      </c>
      <c r="E191" s="1" t="str">
        <f>"2021"</f>
        <v>2021</v>
      </c>
      <c r="F191" s="1">
        <v>103</v>
      </c>
      <c r="G191" s="1" t="s">
        <v>58</v>
      </c>
      <c r="J191" s="4"/>
      <c r="K191" s="3" t="s">
        <v>322</v>
      </c>
      <c r="L191" s="1">
        <v>2021</v>
      </c>
      <c r="M191" s="1" t="s">
        <v>323</v>
      </c>
    </row>
    <row r="192" spans="1:13" ht="57.75">
      <c r="A192" s="1" t="str">
        <f t="shared" si="8"/>
        <v>2023-05-04</v>
      </c>
      <c r="B192" s="1" t="str">
        <f>"1800"</f>
        <v>1800</v>
      </c>
      <c r="C192" s="2" t="s">
        <v>153</v>
      </c>
      <c r="D192" s="2" t="s">
        <v>324</v>
      </c>
      <c r="E192" s="1" t="str">
        <f>"2022"</f>
        <v>2022</v>
      </c>
      <c r="F192" s="1">
        <v>17</v>
      </c>
      <c r="G192" s="1" t="s">
        <v>20</v>
      </c>
      <c r="I192" s="1" t="s">
        <v>17</v>
      </c>
      <c r="J192" s="4"/>
      <c r="K192" s="3" t="s">
        <v>154</v>
      </c>
      <c r="L192" s="1">
        <v>2022</v>
      </c>
      <c r="M192" s="1" t="s">
        <v>18</v>
      </c>
    </row>
    <row r="193" spans="1:13" ht="57.75">
      <c r="A193" s="1" t="str">
        <f t="shared" si="8"/>
        <v>2023-05-04</v>
      </c>
      <c r="B193" s="1" t="str">
        <f>"1830"</f>
        <v>1830</v>
      </c>
      <c r="C193" s="2" t="s">
        <v>82</v>
      </c>
      <c r="E193" s="1" t="str">
        <f>"2023"</f>
        <v>2023</v>
      </c>
      <c r="F193" s="1">
        <v>83</v>
      </c>
      <c r="G193" s="1" t="s">
        <v>58</v>
      </c>
      <c r="J193" s="4"/>
      <c r="K193" s="3" t="s">
        <v>83</v>
      </c>
      <c r="L193" s="1">
        <v>2023</v>
      </c>
      <c r="M193" s="1" t="s">
        <v>18</v>
      </c>
    </row>
    <row r="194" spans="1:14" ht="72">
      <c r="A194" s="6" t="str">
        <f t="shared" si="8"/>
        <v>2023-05-04</v>
      </c>
      <c r="B194" s="6" t="str">
        <f>"1840"</f>
        <v>1840</v>
      </c>
      <c r="C194" s="7" t="s">
        <v>213</v>
      </c>
      <c r="D194" s="7"/>
      <c r="E194" s="6" t="str">
        <f>"01"</f>
        <v>01</v>
      </c>
      <c r="F194" s="6">
        <v>3</v>
      </c>
      <c r="G194" s="6"/>
      <c r="H194" s="6"/>
      <c r="I194" s="6"/>
      <c r="J194" s="5" t="s">
        <v>449</v>
      </c>
      <c r="K194" s="8" t="s">
        <v>436</v>
      </c>
      <c r="L194" s="6">
        <v>2014</v>
      </c>
      <c r="M194" s="6" t="s">
        <v>28</v>
      </c>
      <c r="N194" s="6"/>
    </row>
    <row r="195" spans="1:14" ht="57.75">
      <c r="A195" s="6" t="str">
        <f t="shared" si="8"/>
        <v>2023-05-04</v>
      </c>
      <c r="B195" s="6" t="str">
        <f>"1930"</f>
        <v>1930</v>
      </c>
      <c r="C195" s="7" t="s">
        <v>325</v>
      </c>
      <c r="D195" s="7" t="s">
        <v>327</v>
      </c>
      <c r="E195" s="6" t="str">
        <f>"03"</f>
        <v>03</v>
      </c>
      <c r="F195" s="6">
        <v>5</v>
      </c>
      <c r="G195" s="6" t="s">
        <v>14</v>
      </c>
      <c r="H195" s="6" t="s">
        <v>49</v>
      </c>
      <c r="I195" s="6" t="s">
        <v>17</v>
      </c>
      <c r="J195" s="5" t="s">
        <v>457</v>
      </c>
      <c r="K195" s="8" t="s">
        <v>326</v>
      </c>
      <c r="L195" s="6">
        <v>2019</v>
      </c>
      <c r="M195" s="6" t="s">
        <v>18</v>
      </c>
      <c r="N195" s="6"/>
    </row>
    <row r="196" spans="1:14" ht="72">
      <c r="A196" s="6" t="str">
        <f t="shared" si="8"/>
        <v>2023-05-04</v>
      </c>
      <c r="B196" s="6" t="str">
        <f>"2030"</f>
        <v>2030</v>
      </c>
      <c r="C196" s="7" t="s">
        <v>328</v>
      </c>
      <c r="D196" s="7"/>
      <c r="E196" s="6" t="str">
        <f>"01"</f>
        <v>01</v>
      </c>
      <c r="F196" s="6">
        <v>5</v>
      </c>
      <c r="G196" s="6" t="s">
        <v>88</v>
      </c>
      <c r="H196" s="6" t="s">
        <v>89</v>
      </c>
      <c r="I196" s="6" t="s">
        <v>17</v>
      </c>
      <c r="J196" s="5" t="s">
        <v>458</v>
      </c>
      <c r="K196" s="8" t="s">
        <v>329</v>
      </c>
      <c r="L196" s="6">
        <v>2022</v>
      </c>
      <c r="M196" s="6" t="s">
        <v>28</v>
      </c>
      <c r="N196" s="6" t="s">
        <v>23</v>
      </c>
    </row>
    <row r="197" spans="1:14" s="15" customFormat="1" ht="72">
      <c r="A197" s="11" t="str">
        <f t="shared" si="8"/>
        <v>2023-05-04</v>
      </c>
      <c r="B197" s="11" t="str">
        <f>"2130"</f>
        <v>2130</v>
      </c>
      <c r="C197" s="12" t="s">
        <v>464</v>
      </c>
      <c r="D197" s="12" t="s">
        <v>90</v>
      </c>
      <c r="E197" s="11" t="str">
        <f>" "</f>
        <v> </v>
      </c>
      <c r="F197" s="11"/>
      <c r="G197" s="11" t="s">
        <v>92</v>
      </c>
      <c r="H197" s="11"/>
      <c r="I197" s="11" t="s">
        <v>17</v>
      </c>
      <c r="J197" s="13" t="s">
        <v>452</v>
      </c>
      <c r="K197" s="14" t="s">
        <v>465</v>
      </c>
      <c r="L197" s="11">
        <v>1982</v>
      </c>
      <c r="M197" s="11" t="s">
        <v>34</v>
      </c>
      <c r="N197" s="11" t="s">
        <v>23</v>
      </c>
    </row>
    <row r="198" spans="1:13" ht="72">
      <c r="A198" s="1" t="str">
        <f t="shared" si="8"/>
        <v>2023-05-04</v>
      </c>
      <c r="B198" s="1" t="str">
        <f>"2340"</f>
        <v>2340</v>
      </c>
      <c r="C198" s="2" t="s">
        <v>330</v>
      </c>
      <c r="D198" s="2" t="s">
        <v>332</v>
      </c>
      <c r="E198" s="1" t="str">
        <f>"02"</f>
        <v>02</v>
      </c>
      <c r="F198" s="1">
        <v>2</v>
      </c>
      <c r="G198" s="1" t="s">
        <v>14</v>
      </c>
      <c r="I198" s="1" t="s">
        <v>17</v>
      </c>
      <c r="J198" s="4"/>
      <c r="K198" s="3" t="s">
        <v>331</v>
      </c>
      <c r="L198" s="1">
        <v>2020</v>
      </c>
      <c r="M198" s="1" t="s">
        <v>18</v>
      </c>
    </row>
    <row r="199" spans="1:13" ht="57.75">
      <c r="A199" s="1" t="str">
        <f t="shared" si="8"/>
        <v>2023-05-04</v>
      </c>
      <c r="B199" s="1" t="str">
        <f>"2410"</f>
        <v>2410</v>
      </c>
      <c r="C199" s="2" t="s">
        <v>333</v>
      </c>
      <c r="E199" s="1" t="str">
        <f>" "</f>
        <v> </v>
      </c>
      <c r="F199" s="1">
        <v>0</v>
      </c>
      <c r="G199" s="1" t="s">
        <v>14</v>
      </c>
      <c r="I199" s="1" t="s">
        <v>17</v>
      </c>
      <c r="J199" s="4"/>
      <c r="K199" s="3" t="s">
        <v>334</v>
      </c>
      <c r="L199" s="1">
        <v>2021</v>
      </c>
      <c r="M199" s="1" t="s">
        <v>18</v>
      </c>
    </row>
    <row r="200" spans="1:13" ht="72">
      <c r="A200" s="1" t="str">
        <f t="shared" si="8"/>
        <v>2023-05-04</v>
      </c>
      <c r="B200" s="1" t="str">
        <f>"2420"</f>
        <v>2420</v>
      </c>
      <c r="C200" s="2" t="s">
        <v>13</v>
      </c>
      <c r="E200" s="1" t="str">
        <f aca="true" t="shared" si="9" ref="E200:E209">"02"</f>
        <v>02</v>
      </c>
      <c r="F200" s="1">
        <v>8</v>
      </c>
      <c r="G200" s="1" t="s">
        <v>14</v>
      </c>
      <c r="H200" s="1" t="s">
        <v>15</v>
      </c>
      <c r="I200" s="1" t="s">
        <v>17</v>
      </c>
      <c r="J200" s="4"/>
      <c r="K200" s="3" t="s">
        <v>16</v>
      </c>
      <c r="L200" s="1">
        <v>2011</v>
      </c>
      <c r="M200" s="1" t="s">
        <v>18</v>
      </c>
    </row>
    <row r="201" spans="1:13" ht="72">
      <c r="A201" s="1" t="str">
        <f t="shared" si="8"/>
        <v>2023-05-04</v>
      </c>
      <c r="B201" s="1" t="str">
        <f>"2520"</f>
        <v>2520</v>
      </c>
      <c r="C201" s="2" t="s">
        <v>13</v>
      </c>
      <c r="E201" s="1" t="str">
        <f t="shared" si="9"/>
        <v>02</v>
      </c>
      <c r="F201" s="1">
        <v>8</v>
      </c>
      <c r="G201" s="1" t="s">
        <v>14</v>
      </c>
      <c r="H201" s="1" t="s">
        <v>15</v>
      </c>
      <c r="I201" s="1" t="s">
        <v>17</v>
      </c>
      <c r="J201" s="4"/>
      <c r="K201" s="3" t="s">
        <v>16</v>
      </c>
      <c r="L201" s="1">
        <v>2011</v>
      </c>
      <c r="M201" s="1" t="s">
        <v>18</v>
      </c>
    </row>
    <row r="202" spans="1:13" ht="72">
      <c r="A202" s="1" t="str">
        <f t="shared" si="8"/>
        <v>2023-05-04</v>
      </c>
      <c r="B202" s="1" t="str">
        <f>"2600"</f>
        <v>2600</v>
      </c>
      <c r="C202" s="2" t="s">
        <v>13</v>
      </c>
      <c r="E202" s="1" t="str">
        <f t="shared" si="9"/>
        <v>02</v>
      </c>
      <c r="F202" s="1">
        <v>8</v>
      </c>
      <c r="G202" s="1" t="s">
        <v>14</v>
      </c>
      <c r="H202" s="1" t="s">
        <v>15</v>
      </c>
      <c r="I202" s="1" t="s">
        <v>17</v>
      </c>
      <c r="J202" s="4"/>
      <c r="K202" s="3" t="s">
        <v>16</v>
      </c>
      <c r="L202" s="1">
        <v>2011</v>
      </c>
      <c r="M202" s="1" t="s">
        <v>18</v>
      </c>
    </row>
    <row r="203" spans="1:13" ht="72">
      <c r="A203" s="1" t="str">
        <f t="shared" si="8"/>
        <v>2023-05-04</v>
      </c>
      <c r="B203" s="1" t="str">
        <f>"2700"</f>
        <v>2700</v>
      </c>
      <c r="C203" s="2" t="s">
        <v>13</v>
      </c>
      <c r="E203" s="1" t="str">
        <f t="shared" si="9"/>
        <v>02</v>
      </c>
      <c r="F203" s="1">
        <v>8</v>
      </c>
      <c r="G203" s="1" t="s">
        <v>14</v>
      </c>
      <c r="H203" s="1" t="s">
        <v>15</v>
      </c>
      <c r="I203" s="1" t="s">
        <v>17</v>
      </c>
      <c r="J203" s="4"/>
      <c r="K203" s="3" t="s">
        <v>16</v>
      </c>
      <c r="L203" s="1">
        <v>2011</v>
      </c>
      <c r="M203" s="1" t="s">
        <v>18</v>
      </c>
    </row>
    <row r="204" spans="1:13" ht="72">
      <c r="A204" s="1" t="str">
        <f t="shared" si="8"/>
        <v>2023-05-04</v>
      </c>
      <c r="B204" s="1" t="str">
        <f>"2800"</f>
        <v>2800</v>
      </c>
      <c r="C204" s="2" t="s">
        <v>13</v>
      </c>
      <c r="E204" s="1" t="str">
        <f t="shared" si="9"/>
        <v>02</v>
      </c>
      <c r="F204" s="1">
        <v>8</v>
      </c>
      <c r="G204" s="1" t="s">
        <v>14</v>
      </c>
      <c r="H204" s="1" t="s">
        <v>15</v>
      </c>
      <c r="I204" s="1" t="s">
        <v>17</v>
      </c>
      <c r="J204" s="4"/>
      <c r="K204" s="3" t="s">
        <v>16</v>
      </c>
      <c r="L204" s="1">
        <v>2011</v>
      </c>
      <c r="M204" s="1" t="s">
        <v>18</v>
      </c>
    </row>
    <row r="205" spans="1:13" ht="72">
      <c r="A205" s="1" t="str">
        <f aca="true" t="shared" si="10" ref="A205:A241">"2023-05-05"</f>
        <v>2023-05-05</v>
      </c>
      <c r="B205" s="1" t="str">
        <f>"0500"</f>
        <v>0500</v>
      </c>
      <c r="C205" s="2" t="s">
        <v>13</v>
      </c>
      <c r="E205" s="1" t="str">
        <f t="shared" si="9"/>
        <v>02</v>
      </c>
      <c r="F205" s="1">
        <v>8</v>
      </c>
      <c r="G205" s="1" t="s">
        <v>14</v>
      </c>
      <c r="H205" s="1" t="s">
        <v>15</v>
      </c>
      <c r="I205" s="1" t="s">
        <v>17</v>
      </c>
      <c r="J205" s="4"/>
      <c r="K205" s="3" t="s">
        <v>16</v>
      </c>
      <c r="L205" s="1">
        <v>2011</v>
      </c>
      <c r="M205" s="1" t="s">
        <v>18</v>
      </c>
    </row>
    <row r="206" spans="1:13" ht="28.5">
      <c r="A206" s="1" t="str">
        <f t="shared" si="10"/>
        <v>2023-05-05</v>
      </c>
      <c r="B206" s="1" t="str">
        <f>"0600"</f>
        <v>0600</v>
      </c>
      <c r="C206" s="2" t="s">
        <v>19</v>
      </c>
      <c r="D206" s="2" t="s">
        <v>335</v>
      </c>
      <c r="E206" s="1" t="str">
        <f t="shared" si="9"/>
        <v>02</v>
      </c>
      <c r="F206" s="1">
        <v>3</v>
      </c>
      <c r="G206" s="1" t="s">
        <v>20</v>
      </c>
      <c r="I206" s="1" t="s">
        <v>17</v>
      </c>
      <c r="J206" s="4"/>
      <c r="K206" s="3" t="s">
        <v>21</v>
      </c>
      <c r="L206" s="1">
        <v>2019</v>
      </c>
      <c r="M206" s="1" t="s">
        <v>18</v>
      </c>
    </row>
    <row r="207" spans="1:13" ht="28.5">
      <c r="A207" s="1" t="str">
        <f t="shared" si="10"/>
        <v>2023-05-05</v>
      </c>
      <c r="B207" s="1" t="str">
        <f>"0625"</f>
        <v>0625</v>
      </c>
      <c r="C207" s="2" t="s">
        <v>19</v>
      </c>
      <c r="D207" s="2" t="s">
        <v>336</v>
      </c>
      <c r="E207" s="1" t="str">
        <f t="shared" si="9"/>
        <v>02</v>
      </c>
      <c r="F207" s="1">
        <v>4</v>
      </c>
      <c r="G207" s="1" t="s">
        <v>14</v>
      </c>
      <c r="I207" s="1" t="s">
        <v>17</v>
      </c>
      <c r="J207" s="4"/>
      <c r="K207" s="3" t="s">
        <v>21</v>
      </c>
      <c r="L207" s="1">
        <v>2019</v>
      </c>
      <c r="M207" s="1" t="s">
        <v>18</v>
      </c>
    </row>
    <row r="208" spans="1:13" ht="72">
      <c r="A208" s="1" t="str">
        <f t="shared" si="10"/>
        <v>2023-05-05</v>
      </c>
      <c r="B208" s="1" t="str">
        <f>"0650"</f>
        <v>0650</v>
      </c>
      <c r="C208" s="2" t="s">
        <v>25</v>
      </c>
      <c r="D208" s="2" t="s">
        <v>338</v>
      </c>
      <c r="E208" s="1" t="str">
        <f t="shared" si="9"/>
        <v>02</v>
      </c>
      <c r="F208" s="1">
        <v>9</v>
      </c>
      <c r="G208" s="1" t="s">
        <v>20</v>
      </c>
      <c r="I208" s="1" t="s">
        <v>17</v>
      </c>
      <c r="J208" s="4"/>
      <c r="K208" s="3" t="s">
        <v>337</v>
      </c>
      <c r="L208" s="1">
        <v>2018</v>
      </c>
      <c r="M208" s="1" t="s">
        <v>28</v>
      </c>
    </row>
    <row r="209" spans="1:13" ht="72">
      <c r="A209" s="1" t="str">
        <f t="shared" si="10"/>
        <v>2023-05-05</v>
      </c>
      <c r="B209" s="1" t="str">
        <f>"0715"</f>
        <v>0715</v>
      </c>
      <c r="C209" s="2" t="s">
        <v>29</v>
      </c>
      <c r="D209" s="2" t="s">
        <v>340</v>
      </c>
      <c r="E209" s="1" t="str">
        <f t="shared" si="9"/>
        <v>02</v>
      </c>
      <c r="F209" s="1">
        <v>8</v>
      </c>
      <c r="G209" s="1" t="s">
        <v>20</v>
      </c>
      <c r="I209" s="1" t="s">
        <v>17</v>
      </c>
      <c r="J209" s="4"/>
      <c r="K209" s="3" t="s">
        <v>339</v>
      </c>
      <c r="L209" s="1">
        <v>2018</v>
      </c>
      <c r="M209" s="1" t="s">
        <v>18</v>
      </c>
    </row>
    <row r="210" spans="1:13" ht="28.5">
      <c r="A210" s="1" t="str">
        <f t="shared" si="10"/>
        <v>2023-05-05</v>
      </c>
      <c r="B210" s="1" t="str">
        <f>"0730"</f>
        <v>0730</v>
      </c>
      <c r="C210" s="2" t="s">
        <v>31</v>
      </c>
      <c r="D210" s="2" t="s">
        <v>342</v>
      </c>
      <c r="E210" s="1" t="str">
        <f>"01"</f>
        <v>01</v>
      </c>
      <c r="F210" s="1">
        <v>7</v>
      </c>
      <c r="G210" s="1" t="s">
        <v>20</v>
      </c>
      <c r="I210" s="1" t="s">
        <v>17</v>
      </c>
      <c r="J210" s="4"/>
      <c r="K210" s="3" t="s">
        <v>341</v>
      </c>
      <c r="L210" s="1">
        <v>2009</v>
      </c>
      <c r="M210" s="1" t="s">
        <v>34</v>
      </c>
    </row>
    <row r="211" spans="1:13" ht="28.5">
      <c r="A211" s="1" t="str">
        <f t="shared" si="10"/>
        <v>2023-05-05</v>
      </c>
      <c r="B211" s="1" t="str">
        <f>"0755"</f>
        <v>0755</v>
      </c>
      <c r="C211" s="2" t="s">
        <v>35</v>
      </c>
      <c r="D211" s="2" t="s">
        <v>344</v>
      </c>
      <c r="E211" s="1" t="str">
        <f>"01"</f>
        <v>01</v>
      </c>
      <c r="F211" s="1">
        <v>13</v>
      </c>
      <c r="G211" s="1" t="s">
        <v>20</v>
      </c>
      <c r="I211" s="1" t="s">
        <v>17</v>
      </c>
      <c r="J211" s="4"/>
      <c r="K211" s="3" t="s">
        <v>343</v>
      </c>
      <c r="L211" s="1">
        <v>2017</v>
      </c>
      <c r="M211" s="1" t="s">
        <v>18</v>
      </c>
    </row>
    <row r="212" spans="1:13" ht="72">
      <c r="A212" s="1" t="str">
        <f t="shared" si="10"/>
        <v>2023-05-05</v>
      </c>
      <c r="B212" s="1" t="str">
        <f>"0805"</f>
        <v>0805</v>
      </c>
      <c r="C212" s="2" t="s">
        <v>38</v>
      </c>
      <c r="D212" s="2" t="s">
        <v>346</v>
      </c>
      <c r="E212" s="1" t="str">
        <f>"01"</f>
        <v>01</v>
      </c>
      <c r="F212" s="1">
        <v>12</v>
      </c>
      <c r="G212" s="1" t="s">
        <v>20</v>
      </c>
      <c r="I212" s="1" t="s">
        <v>17</v>
      </c>
      <c r="J212" s="4"/>
      <c r="K212" s="3" t="s">
        <v>345</v>
      </c>
      <c r="L212" s="1">
        <v>2020</v>
      </c>
      <c r="M212" s="1" t="s">
        <v>28</v>
      </c>
    </row>
    <row r="213" spans="1:13" ht="43.5">
      <c r="A213" s="1" t="str">
        <f t="shared" si="10"/>
        <v>2023-05-05</v>
      </c>
      <c r="B213" s="1" t="str">
        <f>"0815"</f>
        <v>0815</v>
      </c>
      <c r="C213" s="2" t="s">
        <v>183</v>
      </c>
      <c r="D213" s="2" t="s">
        <v>348</v>
      </c>
      <c r="E213" s="1" t="str">
        <f>"02"</f>
        <v>02</v>
      </c>
      <c r="F213" s="1">
        <v>4</v>
      </c>
      <c r="G213" s="1" t="s">
        <v>20</v>
      </c>
      <c r="I213" s="1" t="s">
        <v>17</v>
      </c>
      <c r="J213" s="4"/>
      <c r="K213" s="3" t="s">
        <v>347</v>
      </c>
      <c r="L213" s="1">
        <v>2021</v>
      </c>
      <c r="M213" s="1" t="s">
        <v>44</v>
      </c>
    </row>
    <row r="214" spans="1:14" ht="72">
      <c r="A214" s="1" t="str">
        <f t="shared" si="10"/>
        <v>2023-05-05</v>
      </c>
      <c r="B214" s="1" t="str">
        <f>"0820"</f>
        <v>0820</v>
      </c>
      <c r="C214" s="2" t="s">
        <v>45</v>
      </c>
      <c r="D214" s="2" t="s">
        <v>350</v>
      </c>
      <c r="E214" s="1" t="str">
        <f>"01"</f>
        <v>01</v>
      </c>
      <c r="F214" s="1">
        <v>25</v>
      </c>
      <c r="G214" s="1" t="s">
        <v>14</v>
      </c>
      <c r="I214" s="1" t="s">
        <v>17</v>
      </c>
      <c r="J214" s="4"/>
      <c r="K214" s="3" t="s">
        <v>349</v>
      </c>
      <c r="L214" s="1">
        <v>1985</v>
      </c>
      <c r="M214" s="1" t="s">
        <v>47</v>
      </c>
      <c r="N214" s="1" t="s">
        <v>23</v>
      </c>
    </row>
    <row r="215" spans="1:13" ht="72">
      <c r="A215" s="1" t="str">
        <f t="shared" si="10"/>
        <v>2023-05-05</v>
      </c>
      <c r="B215" s="1" t="str">
        <f>"0845"</f>
        <v>0845</v>
      </c>
      <c r="C215" s="2" t="s">
        <v>48</v>
      </c>
      <c r="D215" s="2" t="s">
        <v>352</v>
      </c>
      <c r="E215" s="1" t="str">
        <f>"02"</f>
        <v>02</v>
      </c>
      <c r="F215" s="1">
        <v>11</v>
      </c>
      <c r="G215" s="1" t="s">
        <v>14</v>
      </c>
      <c r="I215" s="1" t="s">
        <v>17</v>
      </c>
      <c r="J215" s="4"/>
      <c r="K215" s="3" t="s">
        <v>351</v>
      </c>
      <c r="L215" s="1">
        <v>2014</v>
      </c>
      <c r="M215" s="1" t="s">
        <v>18</v>
      </c>
    </row>
    <row r="216" spans="1:13" ht="72">
      <c r="A216" s="1" t="str">
        <f t="shared" si="10"/>
        <v>2023-05-05</v>
      </c>
      <c r="B216" s="1" t="str">
        <f>"0910"</f>
        <v>0910</v>
      </c>
      <c r="C216" s="2" t="s">
        <v>52</v>
      </c>
      <c r="D216" s="2" t="s">
        <v>354</v>
      </c>
      <c r="E216" s="1" t="str">
        <f>"03"</f>
        <v>03</v>
      </c>
      <c r="F216" s="1">
        <v>2</v>
      </c>
      <c r="G216" s="1" t="s">
        <v>20</v>
      </c>
      <c r="I216" s="1" t="s">
        <v>17</v>
      </c>
      <c r="J216" s="4"/>
      <c r="K216" s="3" t="s">
        <v>353</v>
      </c>
      <c r="L216" s="1">
        <v>2019</v>
      </c>
      <c r="M216" s="1" t="s">
        <v>28</v>
      </c>
    </row>
    <row r="217" spans="1:13" ht="57.75">
      <c r="A217" s="1" t="str">
        <f t="shared" si="10"/>
        <v>2023-05-05</v>
      </c>
      <c r="B217" s="1" t="str">
        <f>"0935"</f>
        <v>0935</v>
      </c>
      <c r="C217" s="2" t="s">
        <v>52</v>
      </c>
      <c r="D217" s="2" t="s">
        <v>356</v>
      </c>
      <c r="E217" s="1" t="str">
        <f>"03"</f>
        <v>03</v>
      </c>
      <c r="F217" s="1">
        <v>3</v>
      </c>
      <c r="G217" s="1" t="s">
        <v>20</v>
      </c>
      <c r="I217" s="1" t="s">
        <v>17</v>
      </c>
      <c r="J217" s="4"/>
      <c r="K217" s="3" t="s">
        <v>355</v>
      </c>
      <c r="L217" s="1">
        <v>2019</v>
      </c>
      <c r="M217" s="1" t="s">
        <v>28</v>
      </c>
    </row>
    <row r="218" spans="1:13" ht="72">
      <c r="A218" s="1" t="str">
        <f t="shared" si="10"/>
        <v>2023-05-05</v>
      </c>
      <c r="B218" s="1" t="str">
        <f>"1000"</f>
        <v>1000</v>
      </c>
      <c r="C218" s="2" t="s">
        <v>213</v>
      </c>
      <c r="E218" s="1" t="str">
        <f>"01"</f>
        <v>01</v>
      </c>
      <c r="F218" s="1">
        <v>3</v>
      </c>
      <c r="I218" s="1" t="s">
        <v>17</v>
      </c>
      <c r="J218" s="4"/>
      <c r="K218" s="3" t="s">
        <v>436</v>
      </c>
      <c r="L218" s="1">
        <v>2014</v>
      </c>
      <c r="M218" s="1" t="s">
        <v>28</v>
      </c>
    </row>
    <row r="219" spans="1:13" ht="57.75">
      <c r="A219" s="1" t="str">
        <f t="shared" si="10"/>
        <v>2023-05-05</v>
      </c>
      <c r="B219" s="1" t="str">
        <f>"1050"</f>
        <v>1050</v>
      </c>
      <c r="C219" s="2" t="s">
        <v>325</v>
      </c>
      <c r="D219" s="2" t="s">
        <v>327</v>
      </c>
      <c r="E219" s="1" t="str">
        <f>"03"</f>
        <v>03</v>
      </c>
      <c r="F219" s="1">
        <v>5</v>
      </c>
      <c r="G219" s="1" t="s">
        <v>14</v>
      </c>
      <c r="H219" s="1" t="s">
        <v>49</v>
      </c>
      <c r="I219" s="1" t="s">
        <v>17</v>
      </c>
      <c r="J219" s="4"/>
      <c r="K219" s="3" t="s">
        <v>326</v>
      </c>
      <c r="L219" s="1">
        <v>2019</v>
      </c>
      <c r="M219" s="1" t="s">
        <v>18</v>
      </c>
    </row>
    <row r="220" spans="1:14" s="15" customFormat="1" ht="72">
      <c r="A220" s="11" t="str">
        <f t="shared" si="10"/>
        <v>2023-05-05</v>
      </c>
      <c r="B220" s="11" t="str">
        <f>"1150"</f>
        <v>1150</v>
      </c>
      <c r="C220" s="12" t="s">
        <v>464</v>
      </c>
      <c r="D220" s="12" t="s">
        <v>90</v>
      </c>
      <c r="E220" s="11" t="str">
        <f>" "</f>
        <v> </v>
      </c>
      <c r="F220" s="11"/>
      <c r="G220" s="11" t="s">
        <v>92</v>
      </c>
      <c r="H220" s="11"/>
      <c r="I220" s="11" t="s">
        <v>17</v>
      </c>
      <c r="J220" s="13" t="s">
        <v>452</v>
      </c>
      <c r="K220" s="14" t="s">
        <v>465</v>
      </c>
      <c r="L220" s="11">
        <v>1982</v>
      </c>
      <c r="M220" s="11" t="s">
        <v>34</v>
      </c>
      <c r="N220" s="11" t="s">
        <v>23</v>
      </c>
    </row>
    <row r="221" spans="1:13" ht="57.75">
      <c r="A221" s="1" t="str">
        <f t="shared" si="10"/>
        <v>2023-05-05</v>
      </c>
      <c r="B221" s="1" t="str">
        <f>"1400"</f>
        <v>1400</v>
      </c>
      <c r="C221" s="2" t="s">
        <v>126</v>
      </c>
      <c r="E221" s="1" t="str">
        <f>"04"</f>
        <v>04</v>
      </c>
      <c r="F221" s="1">
        <v>159</v>
      </c>
      <c r="G221" s="1" t="s">
        <v>14</v>
      </c>
      <c r="H221" s="1" t="s">
        <v>15</v>
      </c>
      <c r="I221" s="1" t="s">
        <v>17</v>
      </c>
      <c r="J221" s="4"/>
      <c r="K221" s="3" t="s">
        <v>357</v>
      </c>
      <c r="L221" s="1">
        <v>2022</v>
      </c>
      <c r="M221" s="1" t="s">
        <v>98</v>
      </c>
    </row>
    <row r="222" spans="1:13" ht="57.75">
      <c r="A222" s="1" t="str">
        <f t="shared" si="10"/>
        <v>2023-05-05</v>
      </c>
      <c r="B222" s="1" t="str">
        <f>"1430"</f>
        <v>1430</v>
      </c>
      <c r="C222" s="2" t="s">
        <v>128</v>
      </c>
      <c r="D222" s="2" t="s">
        <v>359</v>
      </c>
      <c r="E222" s="1" t="str">
        <f>"02"</f>
        <v>02</v>
      </c>
      <c r="F222" s="1">
        <v>71</v>
      </c>
      <c r="G222" s="1" t="s">
        <v>20</v>
      </c>
      <c r="I222" s="1" t="s">
        <v>17</v>
      </c>
      <c r="J222" s="4"/>
      <c r="K222" s="3" t="s">
        <v>358</v>
      </c>
      <c r="L222" s="1">
        <v>0</v>
      </c>
      <c r="M222" s="1" t="s">
        <v>18</v>
      </c>
    </row>
    <row r="223" spans="1:13" ht="72">
      <c r="A223" s="1" t="str">
        <f t="shared" si="10"/>
        <v>2023-05-05</v>
      </c>
      <c r="B223" s="1" t="str">
        <f>"1500"</f>
        <v>1500</v>
      </c>
      <c r="C223" s="2" t="s">
        <v>131</v>
      </c>
      <c r="D223" s="2" t="s">
        <v>361</v>
      </c>
      <c r="E223" s="1" t="str">
        <f>"02"</f>
        <v>02</v>
      </c>
      <c r="F223" s="1">
        <v>6</v>
      </c>
      <c r="G223" s="1" t="s">
        <v>20</v>
      </c>
      <c r="I223" s="1" t="s">
        <v>17</v>
      </c>
      <c r="J223" s="4"/>
      <c r="K223" s="3" t="s">
        <v>360</v>
      </c>
      <c r="L223" s="1">
        <v>2019</v>
      </c>
      <c r="M223" s="1" t="s">
        <v>34</v>
      </c>
    </row>
    <row r="224" spans="1:13" ht="28.5">
      <c r="A224" s="1" t="str">
        <f t="shared" si="10"/>
        <v>2023-05-05</v>
      </c>
      <c r="B224" s="1" t="str">
        <f>"1525"</f>
        <v>1525</v>
      </c>
      <c r="C224" s="2" t="s">
        <v>35</v>
      </c>
      <c r="D224" s="2" t="s">
        <v>363</v>
      </c>
      <c r="E224" s="1" t="str">
        <f>"03"</f>
        <v>03</v>
      </c>
      <c r="F224" s="1">
        <v>5</v>
      </c>
      <c r="G224" s="1" t="s">
        <v>20</v>
      </c>
      <c r="I224" s="1" t="s">
        <v>17</v>
      </c>
      <c r="J224" s="4"/>
      <c r="K224" s="3" t="s">
        <v>362</v>
      </c>
      <c r="L224" s="1">
        <v>0</v>
      </c>
      <c r="M224" s="1" t="s">
        <v>90</v>
      </c>
    </row>
    <row r="225" spans="1:13" ht="72">
      <c r="A225" s="1" t="str">
        <f t="shared" si="10"/>
        <v>2023-05-05</v>
      </c>
      <c r="B225" s="1" t="str">
        <f>"1540"</f>
        <v>1540</v>
      </c>
      <c r="C225" s="2" t="s">
        <v>29</v>
      </c>
      <c r="D225" s="2" t="s">
        <v>365</v>
      </c>
      <c r="E225" s="1" t="str">
        <f>"02"</f>
        <v>02</v>
      </c>
      <c r="F225" s="1">
        <v>1</v>
      </c>
      <c r="G225" s="1" t="s">
        <v>20</v>
      </c>
      <c r="I225" s="1" t="s">
        <v>17</v>
      </c>
      <c r="J225" s="4"/>
      <c r="K225" s="3" t="s">
        <v>364</v>
      </c>
      <c r="L225" s="1">
        <v>2018</v>
      </c>
      <c r="M225" s="1" t="s">
        <v>18</v>
      </c>
    </row>
    <row r="226" spans="1:13" ht="43.5">
      <c r="A226" s="1" t="str">
        <f t="shared" si="10"/>
        <v>2023-05-05</v>
      </c>
      <c r="B226" s="1" t="str">
        <f>"1555"</f>
        <v>1555</v>
      </c>
      <c r="C226" s="2" t="s">
        <v>139</v>
      </c>
      <c r="D226" s="2" t="s">
        <v>440</v>
      </c>
      <c r="E226" s="1" t="str">
        <f>"01"</f>
        <v>01</v>
      </c>
      <c r="F226" s="1">
        <v>1</v>
      </c>
      <c r="G226" s="1" t="s">
        <v>20</v>
      </c>
      <c r="I226" s="1" t="s">
        <v>17</v>
      </c>
      <c r="J226" s="4"/>
      <c r="K226" s="3" t="s">
        <v>366</v>
      </c>
      <c r="L226" s="1">
        <v>2021</v>
      </c>
      <c r="M226" s="1" t="s">
        <v>28</v>
      </c>
    </row>
    <row r="227" spans="1:14" ht="43.5">
      <c r="A227" s="1" t="str">
        <f t="shared" si="10"/>
        <v>2023-05-05</v>
      </c>
      <c r="B227" s="1" t="str">
        <f>"1600"</f>
        <v>1600</v>
      </c>
      <c r="C227" s="2" t="s">
        <v>142</v>
      </c>
      <c r="D227" s="2" t="s">
        <v>441</v>
      </c>
      <c r="E227" s="1" t="str">
        <f>"01"</f>
        <v>01</v>
      </c>
      <c r="F227" s="1">
        <v>12</v>
      </c>
      <c r="G227" s="1" t="s">
        <v>14</v>
      </c>
      <c r="H227" s="1" t="s">
        <v>124</v>
      </c>
      <c r="I227" s="1" t="s">
        <v>17</v>
      </c>
      <c r="J227" s="4"/>
      <c r="K227" s="3" t="s">
        <v>367</v>
      </c>
      <c r="L227" s="1">
        <v>2017</v>
      </c>
      <c r="M227" s="1" t="s">
        <v>18</v>
      </c>
      <c r="N227" s="1" t="s">
        <v>23</v>
      </c>
    </row>
    <row r="228" spans="1:14" ht="72">
      <c r="A228" s="1" t="str">
        <f t="shared" si="10"/>
        <v>2023-05-05</v>
      </c>
      <c r="B228" s="1" t="str">
        <f>"1630"</f>
        <v>1630</v>
      </c>
      <c r="C228" s="2" t="s">
        <v>45</v>
      </c>
      <c r="D228" s="2" t="s">
        <v>439</v>
      </c>
      <c r="E228" s="1" t="str">
        <f>"01"</f>
        <v>01</v>
      </c>
      <c r="F228" s="1">
        <v>24</v>
      </c>
      <c r="G228" s="1" t="s">
        <v>14</v>
      </c>
      <c r="I228" s="1" t="s">
        <v>17</v>
      </c>
      <c r="J228" s="4"/>
      <c r="K228" s="3" t="s">
        <v>294</v>
      </c>
      <c r="L228" s="1">
        <v>1985</v>
      </c>
      <c r="M228" s="1" t="s">
        <v>47</v>
      </c>
      <c r="N228" s="1" t="s">
        <v>23</v>
      </c>
    </row>
    <row r="229" spans="1:13" ht="57.75">
      <c r="A229" s="1" t="str">
        <f t="shared" si="10"/>
        <v>2023-05-05</v>
      </c>
      <c r="B229" s="1" t="str">
        <f>"1700"</f>
        <v>1700</v>
      </c>
      <c r="C229" s="2" t="s">
        <v>144</v>
      </c>
      <c r="D229" s="2" t="s">
        <v>369</v>
      </c>
      <c r="E229" s="1" t="str">
        <f>"2018"</f>
        <v>2018</v>
      </c>
      <c r="F229" s="1">
        <v>10</v>
      </c>
      <c r="G229" s="1" t="s">
        <v>14</v>
      </c>
      <c r="I229" s="1" t="s">
        <v>17</v>
      </c>
      <c r="J229" s="4"/>
      <c r="K229" s="3" t="s">
        <v>368</v>
      </c>
      <c r="L229" s="1">
        <v>2018</v>
      </c>
      <c r="M229" s="1" t="s">
        <v>18</v>
      </c>
    </row>
    <row r="230" spans="1:13" ht="72">
      <c r="A230" s="1" t="str">
        <f t="shared" si="10"/>
        <v>2023-05-05</v>
      </c>
      <c r="B230" s="1" t="str">
        <f>"1715"</f>
        <v>1715</v>
      </c>
      <c r="C230" s="2" t="s">
        <v>144</v>
      </c>
      <c r="D230" s="2" t="s">
        <v>371</v>
      </c>
      <c r="E230" s="1" t="str">
        <f>"2018"</f>
        <v>2018</v>
      </c>
      <c r="F230" s="1">
        <v>11</v>
      </c>
      <c r="G230" s="1" t="s">
        <v>14</v>
      </c>
      <c r="I230" s="1" t="s">
        <v>17</v>
      </c>
      <c r="J230" s="4"/>
      <c r="K230" s="3" t="s">
        <v>370</v>
      </c>
      <c r="L230" s="1">
        <v>2018</v>
      </c>
      <c r="M230" s="1" t="s">
        <v>18</v>
      </c>
    </row>
    <row r="231" spans="1:14" ht="57.75">
      <c r="A231" s="6" t="str">
        <f t="shared" si="10"/>
        <v>2023-05-05</v>
      </c>
      <c r="B231" s="6" t="str">
        <f>"1730"</f>
        <v>1730</v>
      </c>
      <c r="C231" s="7" t="s">
        <v>372</v>
      </c>
      <c r="D231" s="7"/>
      <c r="E231" s="6" t="str">
        <f>"2023"</f>
        <v>2023</v>
      </c>
      <c r="F231" s="6">
        <v>16</v>
      </c>
      <c r="G231" s="6" t="s">
        <v>58</v>
      </c>
      <c r="H231" s="6"/>
      <c r="I231" s="6" t="s">
        <v>17</v>
      </c>
      <c r="J231" s="5" t="s">
        <v>459</v>
      </c>
      <c r="K231" s="8" t="s">
        <v>373</v>
      </c>
      <c r="L231" s="6">
        <v>2023</v>
      </c>
      <c r="M231" s="6" t="s">
        <v>18</v>
      </c>
      <c r="N231" s="6"/>
    </row>
    <row r="232" spans="1:13" ht="57.75">
      <c r="A232" s="1" t="str">
        <f t="shared" si="10"/>
        <v>2023-05-05</v>
      </c>
      <c r="B232" s="1" t="str">
        <f>"1800"</f>
        <v>1800</v>
      </c>
      <c r="C232" s="2" t="s">
        <v>153</v>
      </c>
      <c r="D232" s="2" t="s">
        <v>375</v>
      </c>
      <c r="E232" s="1" t="str">
        <f>"02"</f>
        <v>02</v>
      </c>
      <c r="F232" s="1">
        <v>6</v>
      </c>
      <c r="G232" s="1" t="s">
        <v>20</v>
      </c>
      <c r="I232" s="1" t="s">
        <v>17</v>
      </c>
      <c r="J232" s="4"/>
      <c r="K232" s="3" t="s">
        <v>374</v>
      </c>
      <c r="L232" s="1">
        <v>2020</v>
      </c>
      <c r="M232" s="1" t="s">
        <v>18</v>
      </c>
    </row>
    <row r="233" spans="1:14" ht="72">
      <c r="A233" s="6" t="str">
        <f t="shared" si="10"/>
        <v>2023-05-05</v>
      </c>
      <c r="B233" s="6" t="str">
        <f>"1840"</f>
        <v>1840</v>
      </c>
      <c r="C233" s="7" t="s">
        <v>213</v>
      </c>
      <c r="D233" s="7"/>
      <c r="E233" s="6" t="str">
        <f>"01"</f>
        <v>01</v>
      </c>
      <c r="F233" s="6">
        <v>4</v>
      </c>
      <c r="G233" s="6"/>
      <c r="H233" s="6"/>
      <c r="I233" s="6"/>
      <c r="J233" s="5" t="s">
        <v>449</v>
      </c>
      <c r="K233" s="8" t="s">
        <v>436</v>
      </c>
      <c r="L233" s="6">
        <v>2014</v>
      </c>
      <c r="M233" s="6" t="s">
        <v>28</v>
      </c>
      <c r="N233" s="6"/>
    </row>
    <row r="234" spans="1:14" ht="43.5">
      <c r="A234" s="6" t="str">
        <f t="shared" si="10"/>
        <v>2023-05-05</v>
      </c>
      <c r="B234" s="6" t="str">
        <f>"1930"</f>
        <v>1930</v>
      </c>
      <c r="C234" s="7" t="s">
        <v>376</v>
      </c>
      <c r="D234" s="7" t="s">
        <v>90</v>
      </c>
      <c r="E234" s="6" t="str">
        <f>" "</f>
        <v> </v>
      </c>
      <c r="F234" s="6">
        <v>0</v>
      </c>
      <c r="G234" s="6" t="s">
        <v>14</v>
      </c>
      <c r="H234" s="6" t="s">
        <v>89</v>
      </c>
      <c r="I234" s="6"/>
      <c r="J234" s="5" t="s">
        <v>460</v>
      </c>
      <c r="K234" s="8" t="s">
        <v>377</v>
      </c>
      <c r="L234" s="6">
        <v>1997</v>
      </c>
      <c r="M234" s="6" t="s">
        <v>44</v>
      </c>
      <c r="N234" s="6"/>
    </row>
    <row r="235" spans="1:14" ht="72">
      <c r="A235" s="6" t="str">
        <f t="shared" si="10"/>
        <v>2023-05-05</v>
      </c>
      <c r="B235" s="6" t="str">
        <f>"2120"</f>
        <v>2120</v>
      </c>
      <c r="C235" s="7" t="s">
        <v>378</v>
      </c>
      <c r="D235" s="7" t="s">
        <v>90</v>
      </c>
      <c r="E235" s="6" t="str">
        <f>" "</f>
        <v> </v>
      </c>
      <c r="F235" s="6">
        <v>0</v>
      </c>
      <c r="G235" s="6"/>
      <c r="H235" s="6"/>
      <c r="I235" s="6"/>
      <c r="J235" s="5" t="s">
        <v>461</v>
      </c>
      <c r="K235" s="8" t="s">
        <v>462</v>
      </c>
      <c r="L235" s="6">
        <v>2002</v>
      </c>
      <c r="M235" s="6" t="s">
        <v>34</v>
      </c>
      <c r="N235" s="6"/>
    </row>
    <row r="236" spans="1:13" ht="72">
      <c r="A236" s="1" t="str">
        <f t="shared" si="10"/>
        <v>2023-05-05</v>
      </c>
      <c r="B236" s="1" t="str">
        <f>"2310"</f>
        <v>2310</v>
      </c>
      <c r="C236" s="2" t="s">
        <v>379</v>
      </c>
      <c r="D236" s="2" t="s">
        <v>381</v>
      </c>
      <c r="E236" s="1" t="str">
        <f>"03"</f>
        <v>03</v>
      </c>
      <c r="F236" s="1">
        <v>10</v>
      </c>
      <c r="G236" s="1" t="s">
        <v>14</v>
      </c>
      <c r="H236" s="1" t="s">
        <v>49</v>
      </c>
      <c r="I236" s="1" t="s">
        <v>17</v>
      </c>
      <c r="J236" s="4"/>
      <c r="K236" s="3" t="s">
        <v>380</v>
      </c>
      <c r="L236" s="1">
        <v>2019</v>
      </c>
      <c r="M236" s="1" t="s">
        <v>18</v>
      </c>
    </row>
    <row r="237" spans="1:13" ht="72">
      <c r="A237" s="1" t="str">
        <f t="shared" si="10"/>
        <v>2023-05-05</v>
      </c>
      <c r="B237" s="1" t="str">
        <f>"2410"</f>
        <v>2410</v>
      </c>
      <c r="C237" s="2" t="s">
        <v>13</v>
      </c>
      <c r="E237" s="1" t="str">
        <f aca="true" t="shared" si="11" ref="E237:E245">"02"</f>
        <v>02</v>
      </c>
      <c r="F237" s="1">
        <v>9</v>
      </c>
      <c r="G237" s="1" t="s">
        <v>14</v>
      </c>
      <c r="H237" s="1" t="s">
        <v>15</v>
      </c>
      <c r="I237" s="1" t="s">
        <v>17</v>
      </c>
      <c r="J237" s="4"/>
      <c r="K237" s="3" t="s">
        <v>16</v>
      </c>
      <c r="L237" s="1">
        <v>2011</v>
      </c>
      <c r="M237" s="1" t="s">
        <v>18</v>
      </c>
    </row>
    <row r="238" spans="1:13" ht="72">
      <c r="A238" s="1" t="str">
        <f t="shared" si="10"/>
        <v>2023-05-05</v>
      </c>
      <c r="B238" s="1" t="str">
        <f>"2510"</f>
        <v>2510</v>
      </c>
      <c r="C238" s="2" t="s">
        <v>13</v>
      </c>
      <c r="E238" s="1" t="str">
        <f t="shared" si="11"/>
        <v>02</v>
      </c>
      <c r="F238" s="1">
        <v>9</v>
      </c>
      <c r="G238" s="1" t="s">
        <v>14</v>
      </c>
      <c r="H238" s="1" t="s">
        <v>15</v>
      </c>
      <c r="I238" s="1" t="s">
        <v>17</v>
      </c>
      <c r="J238" s="4"/>
      <c r="K238" s="3" t="s">
        <v>16</v>
      </c>
      <c r="L238" s="1">
        <v>2011</v>
      </c>
      <c r="M238" s="1" t="s">
        <v>18</v>
      </c>
    </row>
    <row r="239" spans="1:13" ht="72">
      <c r="A239" s="1" t="str">
        <f t="shared" si="10"/>
        <v>2023-05-05</v>
      </c>
      <c r="B239" s="1" t="str">
        <f>"2600"</f>
        <v>2600</v>
      </c>
      <c r="C239" s="2" t="s">
        <v>13</v>
      </c>
      <c r="E239" s="1" t="str">
        <f t="shared" si="11"/>
        <v>02</v>
      </c>
      <c r="F239" s="1">
        <v>9</v>
      </c>
      <c r="G239" s="1" t="s">
        <v>14</v>
      </c>
      <c r="H239" s="1" t="s">
        <v>15</v>
      </c>
      <c r="I239" s="1" t="s">
        <v>17</v>
      </c>
      <c r="J239" s="4"/>
      <c r="K239" s="3" t="s">
        <v>16</v>
      </c>
      <c r="L239" s="1">
        <v>2011</v>
      </c>
      <c r="M239" s="1" t="s">
        <v>18</v>
      </c>
    </row>
    <row r="240" spans="1:13" ht="72">
      <c r="A240" s="1" t="str">
        <f t="shared" si="10"/>
        <v>2023-05-05</v>
      </c>
      <c r="B240" s="1" t="str">
        <f>"2700"</f>
        <v>2700</v>
      </c>
      <c r="C240" s="2" t="s">
        <v>13</v>
      </c>
      <c r="E240" s="1" t="str">
        <f t="shared" si="11"/>
        <v>02</v>
      </c>
      <c r="F240" s="1">
        <v>9</v>
      </c>
      <c r="G240" s="1" t="s">
        <v>14</v>
      </c>
      <c r="H240" s="1" t="s">
        <v>15</v>
      </c>
      <c r="I240" s="1" t="s">
        <v>17</v>
      </c>
      <c r="J240" s="4"/>
      <c r="K240" s="3" t="s">
        <v>16</v>
      </c>
      <c r="L240" s="1">
        <v>2011</v>
      </c>
      <c r="M240" s="1" t="s">
        <v>18</v>
      </c>
    </row>
    <row r="241" spans="1:13" ht="72">
      <c r="A241" s="1" t="str">
        <f t="shared" si="10"/>
        <v>2023-05-05</v>
      </c>
      <c r="B241" s="1" t="str">
        <f>"2800"</f>
        <v>2800</v>
      </c>
      <c r="C241" s="2" t="s">
        <v>13</v>
      </c>
      <c r="E241" s="1" t="str">
        <f t="shared" si="11"/>
        <v>02</v>
      </c>
      <c r="F241" s="1">
        <v>9</v>
      </c>
      <c r="G241" s="1" t="s">
        <v>14</v>
      </c>
      <c r="H241" s="1" t="s">
        <v>15</v>
      </c>
      <c r="I241" s="1" t="s">
        <v>17</v>
      </c>
      <c r="J241" s="4"/>
      <c r="K241" s="3" t="s">
        <v>16</v>
      </c>
      <c r="L241" s="1">
        <v>2011</v>
      </c>
      <c r="M241" s="1" t="s">
        <v>18</v>
      </c>
    </row>
    <row r="242" spans="1:13" ht="72">
      <c r="A242" s="1" t="str">
        <f aca="true" t="shared" si="12" ref="A242:A273">"2023-05-06"</f>
        <v>2023-05-06</v>
      </c>
      <c r="B242" s="1" t="str">
        <f>"0500"</f>
        <v>0500</v>
      </c>
      <c r="C242" s="2" t="s">
        <v>13</v>
      </c>
      <c r="E242" s="1" t="str">
        <f t="shared" si="11"/>
        <v>02</v>
      </c>
      <c r="F242" s="1">
        <v>9</v>
      </c>
      <c r="G242" s="1" t="s">
        <v>14</v>
      </c>
      <c r="H242" s="1" t="s">
        <v>15</v>
      </c>
      <c r="I242" s="1" t="s">
        <v>17</v>
      </c>
      <c r="J242" s="4"/>
      <c r="K242" s="3" t="s">
        <v>16</v>
      </c>
      <c r="L242" s="1">
        <v>2011</v>
      </c>
      <c r="M242" s="1" t="s">
        <v>18</v>
      </c>
    </row>
    <row r="243" spans="1:13" ht="28.5">
      <c r="A243" s="1" t="str">
        <f t="shared" si="12"/>
        <v>2023-05-06</v>
      </c>
      <c r="B243" s="1" t="str">
        <f>"0600"</f>
        <v>0600</v>
      </c>
      <c r="C243" s="2" t="s">
        <v>19</v>
      </c>
      <c r="D243" s="2" t="s">
        <v>382</v>
      </c>
      <c r="E243" s="1" t="str">
        <f t="shared" si="11"/>
        <v>02</v>
      </c>
      <c r="F243" s="1">
        <v>5</v>
      </c>
      <c r="G243" s="1" t="s">
        <v>20</v>
      </c>
      <c r="I243" s="1" t="s">
        <v>17</v>
      </c>
      <c r="J243" s="4"/>
      <c r="K243" s="3" t="s">
        <v>21</v>
      </c>
      <c r="L243" s="1">
        <v>2019</v>
      </c>
      <c r="M243" s="1" t="s">
        <v>18</v>
      </c>
    </row>
    <row r="244" spans="1:13" ht="28.5">
      <c r="A244" s="1" t="str">
        <f t="shared" si="12"/>
        <v>2023-05-06</v>
      </c>
      <c r="B244" s="1" t="str">
        <f>"0625"</f>
        <v>0625</v>
      </c>
      <c r="C244" s="2" t="s">
        <v>19</v>
      </c>
      <c r="D244" s="2" t="s">
        <v>22</v>
      </c>
      <c r="E244" s="1" t="str">
        <f t="shared" si="11"/>
        <v>02</v>
      </c>
      <c r="F244" s="1">
        <v>6</v>
      </c>
      <c r="G244" s="1" t="s">
        <v>20</v>
      </c>
      <c r="I244" s="1" t="s">
        <v>17</v>
      </c>
      <c r="J244" s="4"/>
      <c r="K244" s="3" t="s">
        <v>21</v>
      </c>
      <c r="L244" s="1">
        <v>2019</v>
      </c>
      <c r="M244" s="1" t="s">
        <v>18</v>
      </c>
    </row>
    <row r="245" spans="1:13" ht="57.75">
      <c r="A245" s="1" t="str">
        <f t="shared" si="12"/>
        <v>2023-05-06</v>
      </c>
      <c r="B245" s="1" t="str">
        <f>"0650"</f>
        <v>0650</v>
      </c>
      <c r="C245" s="2" t="s">
        <v>25</v>
      </c>
      <c r="D245" s="2" t="s">
        <v>384</v>
      </c>
      <c r="E245" s="1" t="str">
        <f t="shared" si="11"/>
        <v>02</v>
      </c>
      <c r="F245" s="1">
        <v>10</v>
      </c>
      <c r="G245" s="1" t="s">
        <v>20</v>
      </c>
      <c r="I245" s="1" t="s">
        <v>17</v>
      </c>
      <c r="J245" s="4"/>
      <c r="K245" s="3" t="s">
        <v>383</v>
      </c>
      <c r="L245" s="1">
        <v>2018</v>
      </c>
      <c r="M245" s="1" t="s">
        <v>28</v>
      </c>
    </row>
    <row r="246" spans="1:13" ht="57.75">
      <c r="A246" s="1" t="str">
        <f t="shared" si="12"/>
        <v>2023-05-06</v>
      </c>
      <c r="B246" s="1" t="str">
        <f>"0715"</f>
        <v>0715</v>
      </c>
      <c r="C246" s="2" t="s">
        <v>136</v>
      </c>
      <c r="D246" s="2" t="s">
        <v>386</v>
      </c>
      <c r="E246" s="1" t="str">
        <f>"01"</f>
        <v>01</v>
      </c>
      <c r="F246" s="1">
        <v>1</v>
      </c>
      <c r="G246" s="1" t="s">
        <v>20</v>
      </c>
      <c r="I246" s="1" t="s">
        <v>17</v>
      </c>
      <c r="J246" s="4"/>
      <c r="K246" s="3" t="s">
        <v>385</v>
      </c>
      <c r="L246" s="1">
        <v>2016</v>
      </c>
      <c r="M246" s="1" t="s">
        <v>18</v>
      </c>
    </row>
    <row r="247" spans="1:13" ht="43.5">
      <c r="A247" s="1" t="str">
        <f t="shared" si="12"/>
        <v>2023-05-06</v>
      </c>
      <c r="B247" s="1" t="str">
        <f>"0730"</f>
        <v>0730</v>
      </c>
      <c r="C247" s="2" t="s">
        <v>31</v>
      </c>
      <c r="D247" s="2" t="s">
        <v>388</v>
      </c>
      <c r="E247" s="1" t="str">
        <f>"01"</f>
        <v>01</v>
      </c>
      <c r="F247" s="1">
        <v>8</v>
      </c>
      <c r="G247" s="1" t="s">
        <v>20</v>
      </c>
      <c r="I247" s="1" t="s">
        <v>17</v>
      </c>
      <c r="J247" s="4"/>
      <c r="K247" s="3" t="s">
        <v>387</v>
      </c>
      <c r="L247" s="1">
        <v>2009</v>
      </c>
      <c r="M247" s="1" t="s">
        <v>34</v>
      </c>
    </row>
    <row r="248" spans="1:13" ht="28.5">
      <c r="A248" s="1" t="str">
        <f t="shared" si="12"/>
        <v>2023-05-06</v>
      </c>
      <c r="B248" s="1" t="str">
        <f>"0755"</f>
        <v>0755</v>
      </c>
      <c r="C248" s="2" t="s">
        <v>35</v>
      </c>
      <c r="D248" s="2" t="s">
        <v>135</v>
      </c>
      <c r="E248" s="1" t="str">
        <f>"03"</f>
        <v>03</v>
      </c>
      <c r="F248" s="1">
        <v>1</v>
      </c>
      <c r="G248" s="1" t="s">
        <v>20</v>
      </c>
      <c r="I248" s="1" t="s">
        <v>17</v>
      </c>
      <c r="J248" s="4"/>
      <c r="K248" s="3" t="s">
        <v>134</v>
      </c>
      <c r="L248" s="1">
        <v>0</v>
      </c>
      <c r="M248" s="1" t="s">
        <v>90</v>
      </c>
    </row>
    <row r="249" spans="1:13" ht="72">
      <c r="A249" s="1" t="str">
        <f t="shared" si="12"/>
        <v>2023-05-06</v>
      </c>
      <c r="B249" s="1" t="str">
        <f>"0805"</f>
        <v>0805</v>
      </c>
      <c r="C249" s="2" t="s">
        <v>38</v>
      </c>
      <c r="D249" s="2" t="s">
        <v>390</v>
      </c>
      <c r="E249" s="1" t="str">
        <f>"01"</f>
        <v>01</v>
      </c>
      <c r="F249" s="1">
        <v>13</v>
      </c>
      <c r="G249" s="1" t="s">
        <v>20</v>
      </c>
      <c r="I249" s="1" t="s">
        <v>17</v>
      </c>
      <c r="J249" s="4"/>
      <c r="K249" s="3" t="s">
        <v>389</v>
      </c>
      <c r="L249" s="1">
        <v>2020</v>
      </c>
      <c r="M249" s="1" t="s">
        <v>28</v>
      </c>
    </row>
    <row r="250" spans="1:13" ht="57.75">
      <c r="A250" s="1" t="str">
        <f t="shared" si="12"/>
        <v>2023-05-06</v>
      </c>
      <c r="B250" s="1" t="str">
        <f>"0815"</f>
        <v>0815</v>
      </c>
      <c r="C250" s="2" t="s">
        <v>41</v>
      </c>
      <c r="D250" s="2" t="s">
        <v>392</v>
      </c>
      <c r="E250" s="1" t="str">
        <f>"02"</f>
        <v>02</v>
      </c>
      <c r="F250" s="1">
        <v>5</v>
      </c>
      <c r="G250" s="1" t="s">
        <v>20</v>
      </c>
      <c r="I250" s="1" t="s">
        <v>17</v>
      </c>
      <c r="J250" s="4"/>
      <c r="K250" s="3" t="s">
        <v>391</v>
      </c>
      <c r="L250" s="1">
        <v>2021</v>
      </c>
      <c r="M250" s="1" t="s">
        <v>44</v>
      </c>
    </row>
    <row r="251" spans="1:14" ht="43.5">
      <c r="A251" s="1" t="str">
        <f t="shared" si="12"/>
        <v>2023-05-06</v>
      </c>
      <c r="B251" s="1" t="str">
        <f>"0820"</f>
        <v>0820</v>
      </c>
      <c r="C251" s="2" t="s">
        <v>45</v>
      </c>
      <c r="D251" s="2" t="s">
        <v>394</v>
      </c>
      <c r="E251" s="1" t="str">
        <f>"01"</f>
        <v>01</v>
      </c>
      <c r="F251" s="1">
        <v>26</v>
      </c>
      <c r="G251" s="1" t="s">
        <v>20</v>
      </c>
      <c r="I251" s="1" t="s">
        <v>17</v>
      </c>
      <c r="J251" s="4"/>
      <c r="K251" s="3" t="s">
        <v>393</v>
      </c>
      <c r="L251" s="1">
        <v>1985</v>
      </c>
      <c r="M251" s="1" t="s">
        <v>47</v>
      </c>
      <c r="N251" s="1" t="s">
        <v>23</v>
      </c>
    </row>
    <row r="252" spans="1:13" ht="72">
      <c r="A252" s="1" t="str">
        <f t="shared" si="12"/>
        <v>2023-05-06</v>
      </c>
      <c r="B252" s="1" t="str">
        <f>"0845"</f>
        <v>0845</v>
      </c>
      <c r="C252" s="2" t="s">
        <v>48</v>
      </c>
      <c r="D252" s="2" t="s">
        <v>396</v>
      </c>
      <c r="E252" s="1" t="str">
        <f>"02"</f>
        <v>02</v>
      </c>
      <c r="F252" s="1">
        <v>12</v>
      </c>
      <c r="G252" s="1" t="s">
        <v>20</v>
      </c>
      <c r="I252" s="1" t="s">
        <v>17</v>
      </c>
      <c r="J252" s="4"/>
      <c r="K252" s="3" t="s">
        <v>395</v>
      </c>
      <c r="L252" s="1">
        <v>2014</v>
      </c>
      <c r="M252" s="1" t="s">
        <v>18</v>
      </c>
    </row>
    <row r="253" spans="1:13" ht="72">
      <c r="A253" s="1" t="str">
        <f t="shared" si="12"/>
        <v>2023-05-06</v>
      </c>
      <c r="B253" s="1" t="str">
        <f>"0910"</f>
        <v>0910</v>
      </c>
      <c r="C253" s="2" t="s">
        <v>52</v>
      </c>
      <c r="D253" s="2" t="s">
        <v>398</v>
      </c>
      <c r="E253" s="1" t="str">
        <f>"03"</f>
        <v>03</v>
      </c>
      <c r="F253" s="1">
        <v>4</v>
      </c>
      <c r="G253" s="1" t="s">
        <v>20</v>
      </c>
      <c r="I253" s="1" t="s">
        <v>17</v>
      </c>
      <c r="J253" s="4"/>
      <c r="K253" s="3" t="s">
        <v>397</v>
      </c>
      <c r="L253" s="1">
        <v>2019</v>
      </c>
      <c r="M253" s="1" t="s">
        <v>28</v>
      </c>
    </row>
    <row r="254" spans="1:13" ht="72">
      <c r="A254" s="1" t="str">
        <f t="shared" si="12"/>
        <v>2023-05-06</v>
      </c>
      <c r="B254" s="1" t="str">
        <f>"0935"</f>
        <v>0935</v>
      </c>
      <c r="C254" s="2" t="s">
        <v>52</v>
      </c>
      <c r="D254" s="2" t="s">
        <v>400</v>
      </c>
      <c r="E254" s="1" t="str">
        <f>"03"</f>
        <v>03</v>
      </c>
      <c r="F254" s="1">
        <v>5</v>
      </c>
      <c r="G254" s="1" t="s">
        <v>20</v>
      </c>
      <c r="I254" s="1" t="s">
        <v>17</v>
      </c>
      <c r="J254" s="4"/>
      <c r="K254" s="3" t="s">
        <v>399</v>
      </c>
      <c r="L254" s="1">
        <v>2019</v>
      </c>
      <c r="M254" s="1" t="s">
        <v>28</v>
      </c>
    </row>
    <row r="255" spans="1:13" ht="43.5">
      <c r="A255" s="1" t="str">
        <f t="shared" si="12"/>
        <v>2023-05-06</v>
      </c>
      <c r="B255" s="1" t="str">
        <f>"1000"</f>
        <v>1000</v>
      </c>
      <c r="C255" s="2" t="s">
        <v>376</v>
      </c>
      <c r="D255" s="2" t="s">
        <v>90</v>
      </c>
      <c r="E255" s="1" t="str">
        <f>" "</f>
        <v> </v>
      </c>
      <c r="F255" s="1">
        <v>0</v>
      </c>
      <c r="G255" s="1" t="s">
        <v>14</v>
      </c>
      <c r="H255" s="1" t="s">
        <v>89</v>
      </c>
      <c r="I255" s="1" t="s">
        <v>17</v>
      </c>
      <c r="J255" s="4"/>
      <c r="K255" s="3" t="s">
        <v>377</v>
      </c>
      <c r="L255" s="1">
        <v>1997</v>
      </c>
      <c r="M255" s="1" t="s">
        <v>44</v>
      </c>
    </row>
    <row r="256" spans="1:14" ht="72">
      <c r="A256" s="1" t="str">
        <f t="shared" si="12"/>
        <v>2023-05-06</v>
      </c>
      <c r="B256" s="1" t="str">
        <f>"1140"</f>
        <v>1140</v>
      </c>
      <c r="C256" s="2" t="s">
        <v>401</v>
      </c>
      <c r="D256" s="2" t="s">
        <v>90</v>
      </c>
      <c r="E256" s="1" t="str">
        <f>" "</f>
        <v> </v>
      </c>
      <c r="F256" s="1">
        <v>0</v>
      </c>
      <c r="G256" s="1" t="s">
        <v>14</v>
      </c>
      <c r="H256" s="1" t="s">
        <v>93</v>
      </c>
      <c r="I256" s="1" t="s">
        <v>17</v>
      </c>
      <c r="J256" s="4"/>
      <c r="K256" s="3" t="s">
        <v>402</v>
      </c>
      <c r="L256" s="1">
        <v>2019</v>
      </c>
      <c r="M256" s="1" t="s">
        <v>403</v>
      </c>
      <c r="N256" s="1" t="s">
        <v>23</v>
      </c>
    </row>
    <row r="257" spans="1:13" ht="72">
      <c r="A257" s="1" t="str">
        <f t="shared" si="12"/>
        <v>2023-05-06</v>
      </c>
      <c r="B257" s="1" t="str">
        <f>"1325"</f>
        <v>1325</v>
      </c>
      <c r="C257" s="2" t="s">
        <v>213</v>
      </c>
      <c r="E257" s="1" t="str">
        <f>"01"</f>
        <v>01</v>
      </c>
      <c r="F257" s="1">
        <v>4</v>
      </c>
      <c r="I257" s="1" t="s">
        <v>17</v>
      </c>
      <c r="J257" s="4"/>
      <c r="K257" s="3" t="s">
        <v>436</v>
      </c>
      <c r="L257" s="1">
        <v>2014</v>
      </c>
      <c r="M257" s="1" t="s">
        <v>28</v>
      </c>
    </row>
    <row r="258" spans="1:13" ht="72">
      <c r="A258" s="1" t="str">
        <f t="shared" si="12"/>
        <v>2023-05-06</v>
      </c>
      <c r="B258" s="1" t="str">
        <f>"1415"</f>
        <v>1415</v>
      </c>
      <c r="C258" s="2" t="s">
        <v>379</v>
      </c>
      <c r="D258" s="2" t="s">
        <v>381</v>
      </c>
      <c r="E258" s="1" t="str">
        <f>"03"</f>
        <v>03</v>
      </c>
      <c r="F258" s="1">
        <v>10</v>
      </c>
      <c r="G258" s="1" t="s">
        <v>14</v>
      </c>
      <c r="H258" s="1" t="s">
        <v>49</v>
      </c>
      <c r="I258" s="1" t="s">
        <v>17</v>
      </c>
      <c r="J258" s="4"/>
      <c r="K258" s="3" t="s">
        <v>380</v>
      </c>
      <c r="L258" s="1">
        <v>2019</v>
      </c>
      <c r="M258" s="1" t="s">
        <v>18</v>
      </c>
    </row>
    <row r="259" spans="1:14" ht="72">
      <c r="A259" s="1" t="str">
        <f t="shared" si="12"/>
        <v>2023-05-06</v>
      </c>
      <c r="B259" s="1" t="str">
        <f>"1515"</f>
        <v>1515</v>
      </c>
      <c r="C259" s="2" t="s">
        <v>404</v>
      </c>
      <c r="D259" s="2" t="s">
        <v>404</v>
      </c>
      <c r="E259" s="1" t="str">
        <f>" "</f>
        <v> </v>
      </c>
      <c r="F259" s="1">
        <v>0</v>
      </c>
      <c r="G259" s="1" t="s">
        <v>20</v>
      </c>
      <c r="I259" s="1" t="s">
        <v>17</v>
      </c>
      <c r="J259" s="4"/>
      <c r="K259" s="3" t="s">
        <v>405</v>
      </c>
      <c r="L259" s="1">
        <v>1989</v>
      </c>
      <c r="M259" s="1" t="s">
        <v>18</v>
      </c>
      <c r="N259" s="1" t="s">
        <v>23</v>
      </c>
    </row>
    <row r="260" spans="1:13" ht="72">
      <c r="A260" s="1" t="str">
        <f t="shared" si="12"/>
        <v>2023-05-06</v>
      </c>
      <c r="B260" s="1" t="str">
        <f>"1550"</f>
        <v>1550</v>
      </c>
      <c r="C260" s="2" t="s">
        <v>406</v>
      </c>
      <c r="D260" s="2" t="s">
        <v>442</v>
      </c>
      <c r="E260" s="1" t="str">
        <f>" "</f>
        <v> </v>
      </c>
      <c r="F260" s="1">
        <v>0</v>
      </c>
      <c r="G260" s="1" t="s">
        <v>14</v>
      </c>
      <c r="I260" s="1" t="s">
        <v>17</v>
      </c>
      <c r="J260" s="4"/>
      <c r="K260" s="3" t="s">
        <v>407</v>
      </c>
      <c r="L260" s="1">
        <v>2012</v>
      </c>
      <c r="M260" s="1" t="s">
        <v>18</v>
      </c>
    </row>
    <row r="261" spans="1:13" ht="43.5">
      <c r="A261" s="1" t="str">
        <f t="shared" si="12"/>
        <v>2023-05-06</v>
      </c>
      <c r="B261" s="1" t="str">
        <f>"1750"</f>
        <v>1750</v>
      </c>
      <c r="C261" s="2" t="s">
        <v>408</v>
      </c>
      <c r="D261" s="2" t="s">
        <v>410</v>
      </c>
      <c r="E261" s="1" t="str">
        <f>"01"</f>
        <v>01</v>
      </c>
      <c r="F261" s="1">
        <v>4</v>
      </c>
      <c r="G261" s="1" t="s">
        <v>14</v>
      </c>
      <c r="I261" s="1" t="s">
        <v>17</v>
      </c>
      <c r="J261" s="4"/>
      <c r="K261" s="3" t="s">
        <v>409</v>
      </c>
      <c r="L261" s="1">
        <v>2020</v>
      </c>
      <c r="M261" s="1" t="s">
        <v>28</v>
      </c>
    </row>
    <row r="262" spans="1:13" ht="28.5">
      <c r="A262" s="1" t="str">
        <f t="shared" si="12"/>
        <v>2023-05-06</v>
      </c>
      <c r="B262" s="1" t="str">
        <f>"1820"</f>
        <v>1820</v>
      </c>
      <c r="C262" s="2" t="s">
        <v>411</v>
      </c>
      <c r="D262" s="2" t="s">
        <v>413</v>
      </c>
      <c r="E262" s="1" t="str">
        <f>"01"</f>
        <v>01</v>
      </c>
      <c r="F262" s="1">
        <v>12</v>
      </c>
      <c r="G262" s="1" t="s">
        <v>20</v>
      </c>
      <c r="I262" s="1" t="s">
        <v>17</v>
      </c>
      <c r="J262" s="4"/>
      <c r="K262" s="3" t="s">
        <v>412</v>
      </c>
      <c r="L262" s="1">
        <v>2020</v>
      </c>
      <c r="M262" s="1" t="s">
        <v>28</v>
      </c>
    </row>
    <row r="263" spans="1:13" ht="57.75">
      <c r="A263" s="1" t="str">
        <f t="shared" si="12"/>
        <v>2023-05-06</v>
      </c>
      <c r="B263" s="1" t="str">
        <f>"1850"</f>
        <v>1850</v>
      </c>
      <c r="C263" s="2" t="s">
        <v>82</v>
      </c>
      <c r="E263" s="1" t="str">
        <f>"2023"</f>
        <v>2023</v>
      </c>
      <c r="F263" s="1">
        <v>84</v>
      </c>
      <c r="G263" s="1" t="s">
        <v>58</v>
      </c>
      <c r="J263" s="4"/>
      <c r="K263" s="3" t="s">
        <v>83</v>
      </c>
      <c r="L263" s="1">
        <v>2023</v>
      </c>
      <c r="M263" s="1" t="s">
        <v>18</v>
      </c>
    </row>
    <row r="264" spans="1:14" ht="57.75">
      <c r="A264" s="6" t="str">
        <f t="shared" si="12"/>
        <v>2023-05-06</v>
      </c>
      <c r="B264" s="6" t="str">
        <f>"1900"</f>
        <v>1900</v>
      </c>
      <c r="C264" s="7" t="s">
        <v>414</v>
      </c>
      <c r="D264" s="7" t="s">
        <v>416</v>
      </c>
      <c r="E264" s="6" t="str">
        <f>"01"</f>
        <v>01</v>
      </c>
      <c r="F264" s="6">
        <v>6</v>
      </c>
      <c r="G264" s="6" t="s">
        <v>14</v>
      </c>
      <c r="H264" s="6" t="s">
        <v>124</v>
      </c>
      <c r="I264" s="6" t="s">
        <v>17</v>
      </c>
      <c r="J264" s="5" t="s">
        <v>450</v>
      </c>
      <c r="K264" s="8" t="s">
        <v>415</v>
      </c>
      <c r="L264" s="6">
        <v>2021</v>
      </c>
      <c r="M264" s="6" t="s">
        <v>28</v>
      </c>
      <c r="N264" s="6"/>
    </row>
    <row r="265" spans="1:14" ht="72">
      <c r="A265" s="6" t="str">
        <f t="shared" si="12"/>
        <v>2023-05-06</v>
      </c>
      <c r="B265" s="6" t="str">
        <f>"1930"</f>
        <v>1930</v>
      </c>
      <c r="C265" s="7" t="s">
        <v>417</v>
      </c>
      <c r="D265" s="7"/>
      <c r="E265" s="6" t="str">
        <f>" "</f>
        <v> </v>
      </c>
      <c r="F265" s="6">
        <v>0</v>
      </c>
      <c r="G265" s="6" t="s">
        <v>14</v>
      </c>
      <c r="H265" s="6"/>
      <c r="I265" s="6" t="s">
        <v>17</v>
      </c>
      <c r="J265" s="5" t="s">
        <v>449</v>
      </c>
      <c r="K265" s="8" t="s">
        <v>418</v>
      </c>
      <c r="L265" s="6">
        <v>2011</v>
      </c>
      <c r="M265" s="6" t="s">
        <v>44</v>
      </c>
      <c r="N265" s="6" t="s">
        <v>23</v>
      </c>
    </row>
    <row r="266" spans="1:14" ht="28.5">
      <c r="A266" s="6" t="str">
        <f t="shared" si="12"/>
        <v>2023-05-06</v>
      </c>
      <c r="B266" s="6" t="str">
        <f>"2030"</f>
        <v>2030</v>
      </c>
      <c r="C266" s="7" t="s">
        <v>419</v>
      </c>
      <c r="D266" s="7"/>
      <c r="E266" s="6" t="str">
        <f>"01"</f>
        <v>01</v>
      </c>
      <c r="F266" s="6">
        <v>6</v>
      </c>
      <c r="G266" s="6" t="s">
        <v>88</v>
      </c>
      <c r="H266" s="6" t="s">
        <v>96</v>
      </c>
      <c r="I266" s="6" t="s">
        <v>17</v>
      </c>
      <c r="J266" s="5" t="s">
        <v>450</v>
      </c>
      <c r="K266" s="8" t="s">
        <v>443</v>
      </c>
      <c r="L266" s="6">
        <v>2022</v>
      </c>
      <c r="M266" s="6" t="s">
        <v>18</v>
      </c>
      <c r="N266" s="6" t="s">
        <v>23</v>
      </c>
    </row>
    <row r="267" spans="1:14" ht="72">
      <c r="A267" s="6" t="str">
        <f t="shared" si="12"/>
        <v>2023-05-06</v>
      </c>
      <c r="B267" s="6" t="str">
        <f>"2130"</f>
        <v>2130</v>
      </c>
      <c r="C267" s="7" t="s">
        <v>420</v>
      </c>
      <c r="D267" s="7" t="s">
        <v>90</v>
      </c>
      <c r="E267" s="6" t="str">
        <f>" "</f>
        <v> </v>
      </c>
      <c r="F267" s="6">
        <v>0</v>
      </c>
      <c r="G267" s="6" t="s">
        <v>92</v>
      </c>
      <c r="H267" s="6" t="s">
        <v>421</v>
      </c>
      <c r="I267" s="6" t="s">
        <v>17</v>
      </c>
      <c r="J267" s="5" t="s">
        <v>452</v>
      </c>
      <c r="K267" s="8" t="s">
        <v>422</v>
      </c>
      <c r="L267" s="6">
        <v>1996</v>
      </c>
      <c r="M267" s="6" t="s">
        <v>34</v>
      </c>
      <c r="N267" s="6"/>
    </row>
    <row r="268" spans="1:14" ht="72">
      <c r="A268" s="1" t="str">
        <f t="shared" si="12"/>
        <v>2023-05-06</v>
      </c>
      <c r="B268" s="1" t="str">
        <f>"2325"</f>
        <v>2325</v>
      </c>
      <c r="C268" s="2" t="s">
        <v>404</v>
      </c>
      <c r="E268" s="1" t="str">
        <f>" "</f>
        <v> </v>
      </c>
      <c r="F268" s="1">
        <v>0</v>
      </c>
      <c r="G268" s="1" t="s">
        <v>20</v>
      </c>
      <c r="I268" s="1" t="s">
        <v>17</v>
      </c>
      <c r="J268" s="4"/>
      <c r="K268" s="3" t="s">
        <v>405</v>
      </c>
      <c r="L268" s="1">
        <v>1989</v>
      </c>
      <c r="M268" s="1" t="s">
        <v>18</v>
      </c>
      <c r="N268" s="1" t="s">
        <v>23</v>
      </c>
    </row>
    <row r="269" spans="1:13" ht="72">
      <c r="A269" s="1" t="str">
        <f t="shared" si="12"/>
        <v>2023-05-06</v>
      </c>
      <c r="B269" s="1" t="str">
        <f>"2400"</f>
        <v>2400</v>
      </c>
      <c r="C269" s="2" t="s">
        <v>13</v>
      </c>
      <c r="E269" s="1" t="str">
        <f>"02"</f>
        <v>02</v>
      </c>
      <c r="F269" s="1">
        <v>10</v>
      </c>
      <c r="G269" s="1" t="s">
        <v>14</v>
      </c>
      <c r="H269" s="1" t="s">
        <v>15</v>
      </c>
      <c r="I269" s="1" t="s">
        <v>17</v>
      </c>
      <c r="J269" s="4"/>
      <c r="K269" s="3" t="s">
        <v>16</v>
      </c>
      <c r="L269" s="1">
        <v>2011</v>
      </c>
      <c r="M269" s="1" t="s">
        <v>18</v>
      </c>
    </row>
    <row r="270" spans="1:13" ht="72">
      <c r="A270" s="1" t="str">
        <f t="shared" si="12"/>
        <v>2023-05-06</v>
      </c>
      <c r="B270" s="1" t="str">
        <f>"2500"</f>
        <v>2500</v>
      </c>
      <c r="C270" s="2" t="s">
        <v>13</v>
      </c>
      <c r="E270" s="1" t="str">
        <f>"02"</f>
        <v>02</v>
      </c>
      <c r="F270" s="1">
        <v>10</v>
      </c>
      <c r="G270" s="1" t="s">
        <v>14</v>
      </c>
      <c r="H270" s="1" t="s">
        <v>15</v>
      </c>
      <c r="I270" s="1" t="s">
        <v>17</v>
      </c>
      <c r="J270" s="4"/>
      <c r="K270" s="3" t="s">
        <v>16</v>
      </c>
      <c r="L270" s="1">
        <v>2011</v>
      </c>
      <c r="M270" s="1" t="s">
        <v>18</v>
      </c>
    </row>
    <row r="271" spans="1:13" ht="72">
      <c r="A271" s="1" t="str">
        <f t="shared" si="12"/>
        <v>2023-05-06</v>
      </c>
      <c r="B271" s="1" t="str">
        <f>"2600"</f>
        <v>2600</v>
      </c>
      <c r="C271" s="2" t="s">
        <v>13</v>
      </c>
      <c r="E271" s="1" t="str">
        <f>"02"</f>
        <v>02</v>
      </c>
      <c r="F271" s="1">
        <v>10</v>
      </c>
      <c r="G271" s="1" t="s">
        <v>14</v>
      </c>
      <c r="H271" s="1" t="s">
        <v>15</v>
      </c>
      <c r="I271" s="1" t="s">
        <v>17</v>
      </c>
      <c r="J271" s="4"/>
      <c r="K271" s="3" t="s">
        <v>16</v>
      </c>
      <c r="L271" s="1">
        <v>2011</v>
      </c>
      <c r="M271" s="1" t="s">
        <v>18</v>
      </c>
    </row>
    <row r="272" spans="1:13" ht="72">
      <c r="A272" s="1" t="str">
        <f t="shared" si="12"/>
        <v>2023-05-06</v>
      </c>
      <c r="B272" s="1" t="str">
        <f>"2700"</f>
        <v>2700</v>
      </c>
      <c r="C272" s="2" t="s">
        <v>13</v>
      </c>
      <c r="E272" s="1" t="str">
        <f>"02"</f>
        <v>02</v>
      </c>
      <c r="F272" s="1">
        <v>10</v>
      </c>
      <c r="G272" s="1" t="s">
        <v>14</v>
      </c>
      <c r="H272" s="1" t="s">
        <v>15</v>
      </c>
      <c r="I272" s="1" t="s">
        <v>17</v>
      </c>
      <c r="J272" s="4"/>
      <c r="K272" s="3" t="s">
        <v>16</v>
      </c>
      <c r="L272" s="1">
        <v>2011</v>
      </c>
      <c r="M272" s="1" t="s">
        <v>18</v>
      </c>
    </row>
    <row r="273" spans="1:13" ht="72">
      <c r="A273" s="1" t="str">
        <f t="shared" si="12"/>
        <v>2023-05-06</v>
      </c>
      <c r="B273" s="1" t="str">
        <f>"2800"</f>
        <v>2800</v>
      </c>
      <c r="C273" s="2" t="s">
        <v>13</v>
      </c>
      <c r="E273" s="1" t="str">
        <f>"02"</f>
        <v>02</v>
      </c>
      <c r="F273" s="1">
        <v>10</v>
      </c>
      <c r="G273" s="1" t="s">
        <v>14</v>
      </c>
      <c r="H273" s="1" t="s">
        <v>15</v>
      </c>
      <c r="I273" s="1" t="s">
        <v>17</v>
      </c>
      <c r="J273" s="4"/>
      <c r="K273" s="3" t="s">
        <v>16</v>
      </c>
      <c r="L273" s="1">
        <v>2011</v>
      </c>
      <c r="M273"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2023-03-24T03:41:52Z</dcterms:created>
  <dcterms:modified xsi:type="dcterms:W3CDTF">2023-04-11T03:31:39Z</dcterms:modified>
  <cp:category/>
  <cp:version/>
  <cp:contentType/>
  <cp:contentStatus/>
</cp:coreProperties>
</file>