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defaultThemeVersion="166925"/>
  <mc:AlternateContent xmlns:mc="http://schemas.openxmlformats.org/markup-compatibility/2006">
    <mc:Choice Requires="x15">
      <x15ac:absPath xmlns:x15ac="http://schemas.microsoft.com/office/spreadsheetml/2010/11/ac" url="H:\NITV\Scheduling\"/>
    </mc:Choice>
  </mc:AlternateContent>
  <xr:revisionPtr revIDLastSave="0" documentId="13_ncr:40009_{C62429E8-C61A-4AD2-88E2-5FE487CFFDCE}" xr6:coauthVersionLast="47" xr6:coauthVersionMax="47" xr10:uidLastSave="{00000000-0000-0000-0000-000000000000}"/>
  <bookViews>
    <workbookView xWindow="-120" yWindow="-120" windowWidth="29040" windowHeight="15840"/>
  </bookViews>
  <sheets>
    <sheet name="Publicity Program Guide 1513476" sheetId="1" r:id="rId1"/>
  </sheets>
  <definedNames>
    <definedName name="_xlnm._FilterDatabase" localSheetId="0" hidden="1">'Publicity Program Guide 1513476'!$A$3:$N$275</definedName>
  </definedNames>
  <calcPr calcId="0"/>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B4" i="1"/>
  <c r="E4" i="1"/>
  <c r="B5" i="1"/>
  <c r="E5" i="1"/>
  <c r="B6" i="1"/>
  <c r="E6" i="1"/>
  <c r="B7" i="1"/>
  <c r="E7" i="1"/>
  <c r="B8" i="1"/>
  <c r="E8" i="1"/>
  <c r="B9" i="1"/>
  <c r="E9" i="1"/>
  <c r="B10" i="1"/>
  <c r="E10" i="1"/>
  <c r="B11" i="1"/>
  <c r="E11" i="1"/>
  <c r="B12" i="1"/>
  <c r="E12" i="1"/>
  <c r="B13" i="1"/>
  <c r="E13" i="1"/>
  <c r="B14" i="1"/>
  <c r="E14" i="1"/>
  <c r="B15" i="1"/>
  <c r="E15" i="1"/>
  <c r="B16" i="1"/>
  <c r="E16" i="1"/>
  <c r="B17" i="1"/>
  <c r="E17" i="1"/>
  <c r="B18" i="1"/>
  <c r="E18" i="1"/>
  <c r="B19" i="1"/>
  <c r="E19" i="1"/>
  <c r="B20" i="1"/>
  <c r="E20" i="1"/>
  <c r="B21" i="1"/>
  <c r="E21" i="1"/>
  <c r="B22" i="1"/>
  <c r="E22" i="1"/>
  <c r="B23" i="1"/>
  <c r="E23" i="1"/>
  <c r="B24" i="1"/>
  <c r="E24" i="1"/>
  <c r="B25" i="1"/>
  <c r="E25" i="1"/>
  <c r="B26" i="1"/>
  <c r="E26" i="1"/>
  <c r="B27" i="1"/>
  <c r="E27" i="1"/>
  <c r="B28" i="1"/>
  <c r="E28" i="1"/>
  <c r="B29" i="1"/>
  <c r="E29" i="1"/>
  <c r="B30" i="1"/>
  <c r="E30" i="1"/>
  <c r="B31" i="1"/>
  <c r="E31" i="1"/>
  <c r="B32" i="1"/>
  <c r="E32" i="1"/>
  <c r="B33" i="1"/>
  <c r="E33" i="1"/>
  <c r="B34" i="1"/>
  <c r="E34" i="1"/>
  <c r="B35" i="1"/>
  <c r="E35" i="1"/>
  <c r="B36" i="1"/>
  <c r="E36" i="1"/>
  <c r="B37" i="1"/>
  <c r="E37" i="1"/>
  <c r="B38" i="1"/>
  <c r="E38" i="1"/>
  <c r="B39" i="1"/>
  <c r="E39" i="1"/>
  <c r="B40" i="1"/>
  <c r="E40" i="1"/>
  <c r="B41" i="1"/>
  <c r="E41" i="1"/>
  <c r="B42" i="1"/>
  <c r="E42" i="1"/>
  <c r="B43" i="1"/>
  <c r="E43" i="1"/>
  <c r="B44" i="1"/>
  <c r="E44" i="1"/>
  <c r="B45" i="1"/>
  <c r="E45" i="1"/>
  <c r="B46" i="1"/>
  <c r="E46" i="1"/>
  <c r="B47" i="1"/>
  <c r="E47" i="1"/>
  <c r="B48" i="1"/>
  <c r="E48" i="1"/>
  <c r="B49" i="1"/>
  <c r="E49" i="1"/>
  <c r="B50" i="1"/>
  <c r="E50" i="1"/>
  <c r="B51" i="1"/>
  <c r="E51" i="1"/>
  <c r="B52" i="1"/>
  <c r="E52" i="1"/>
  <c r="B53" i="1"/>
  <c r="E53" i="1"/>
  <c r="B54" i="1"/>
  <c r="E54" i="1"/>
  <c r="B55" i="1"/>
  <c r="E55" i="1"/>
  <c r="B56" i="1"/>
  <c r="E56" i="1"/>
  <c r="B57" i="1"/>
  <c r="E57" i="1"/>
  <c r="B58" i="1"/>
  <c r="E58" i="1"/>
  <c r="B59" i="1"/>
  <c r="E59" i="1"/>
  <c r="B60" i="1"/>
  <c r="E60" i="1"/>
  <c r="B61" i="1"/>
  <c r="E61" i="1"/>
  <c r="B62" i="1"/>
  <c r="E62" i="1"/>
  <c r="B63" i="1"/>
  <c r="E63" i="1"/>
  <c r="B64" i="1"/>
  <c r="E64" i="1"/>
  <c r="B65" i="1"/>
  <c r="E65" i="1"/>
  <c r="B66" i="1"/>
  <c r="E66" i="1"/>
  <c r="B67" i="1"/>
  <c r="E67" i="1"/>
  <c r="B68" i="1"/>
  <c r="E68" i="1"/>
  <c r="B69" i="1"/>
  <c r="E69" i="1"/>
  <c r="B70" i="1"/>
  <c r="E70" i="1"/>
  <c r="B71" i="1"/>
  <c r="E71" i="1"/>
  <c r="B72" i="1"/>
  <c r="E72" i="1"/>
  <c r="B73" i="1"/>
  <c r="E73" i="1"/>
  <c r="B74" i="1"/>
  <c r="E74" i="1"/>
  <c r="B75" i="1"/>
  <c r="E75" i="1"/>
  <c r="B76" i="1"/>
  <c r="E76" i="1"/>
  <c r="B77" i="1"/>
  <c r="E77" i="1"/>
  <c r="B78" i="1"/>
  <c r="E78" i="1"/>
  <c r="B79" i="1"/>
  <c r="E79" i="1"/>
  <c r="B80" i="1"/>
  <c r="E80" i="1"/>
  <c r="B81" i="1"/>
  <c r="E81" i="1"/>
  <c r="B82" i="1"/>
  <c r="E82" i="1"/>
  <c r="B83" i="1"/>
  <c r="E83" i="1"/>
  <c r="B84" i="1"/>
  <c r="E84" i="1"/>
  <c r="B85" i="1"/>
  <c r="E85" i="1"/>
  <c r="B86" i="1"/>
  <c r="E86" i="1"/>
  <c r="B87" i="1"/>
  <c r="E87" i="1"/>
  <c r="B88" i="1"/>
  <c r="E88" i="1"/>
  <c r="B89" i="1"/>
  <c r="E89" i="1"/>
  <c r="B90" i="1"/>
  <c r="E90" i="1"/>
  <c r="B91" i="1"/>
  <c r="E91" i="1"/>
  <c r="B92" i="1"/>
  <c r="E92" i="1"/>
  <c r="B93" i="1"/>
  <c r="E93" i="1"/>
  <c r="B94" i="1"/>
  <c r="E94" i="1"/>
  <c r="B95" i="1"/>
  <c r="E95" i="1"/>
  <c r="B96" i="1"/>
  <c r="E96" i="1"/>
  <c r="B97" i="1"/>
  <c r="E97" i="1"/>
  <c r="B98" i="1"/>
  <c r="E98" i="1"/>
  <c r="B99" i="1"/>
  <c r="E99" i="1"/>
  <c r="B100" i="1"/>
  <c r="E100" i="1"/>
  <c r="B101" i="1"/>
  <c r="E101" i="1"/>
  <c r="B102" i="1"/>
  <c r="E102" i="1"/>
  <c r="B103" i="1"/>
  <c r="E103" i="1"/>
  <c r="B104" i="1"/>
  <c r="E104" i="1"/>
  <c r="B105" i="1"/>
  <c r="E105" i="1"/>
  <c r="B106" i="1"/>
  <c r="E106" i="1"/>
  <c r="B107" i="1"/>
  <c r="E107" i="1"/>
  <c r="B108" i="1"/>
  <c r="E108" i="1"/>
  <c r="B109" i="1"/>
  <c r="E109" i="1"/>
  <c r="B110" i="1"/>
  <c r="E110" i="1"/>
  <c r="B111" i="1"/>
  <c r="E111" i="1"/>
  <c r="B112" i="1"/>
  <c r="E112" i="1"/>
  <c r="B113" i="1"/>
  <c r="E113" i="1"/>
  <c r="B114" i="1"/>
  <c r="E114" i="1"/>
  <c r="B115" i="1"/>
  <c r="E115" i="1"/>
  <c r="B116" i="1"/>
  <c r="E116" i="1"/>
  <c r="B117" i="1"/>
  <c r="E117" i="1"/>
  <c r="B118" i="1"/>
  <c r="E118" i="1"/>
  <c r="B119" i="1"/>
  <c r="E119" i="1"/>
  <c r="B120" i="1"/>
  <c r="E120" i="1"/>
  <c r="B121" i="1"/>
  <c r="E121" i="1"/>
  <c r="B122" i="1"/>
  <c r="E122" i="1"/>
  <c r="B123" i="1"/>
  <c r="E123" i="1"/>
  <c r="B124" i="1"/>
  <c r="E124" i="1"/>
  <c r="B125" i="1"/>
  <c r="E125" i="1"/>
  <c r="B126" i="1"/>
  <c r="E126" i="1"/>
  <c r="B127" i="1"/>
  <c r="E127" i="1"/>
  <c r="B128" i="1"/>
  <c r="E128" i="1"/>
  <c r="B129" i="1"/>
  <c r="E129" i="1"/>
  <c r="B130" i="1"/>
  <c r="E130" i="1"/>
  <c r="B131" i="1"/>
  <c r="E131" i="1"/>
  <c r="B132" i="1"/>
  <c r="E132" i="1"/>
  <c r="B133" i="1"/>
  <c r="E133" i="1"/>
  <c r="B134" i="1"/>
  <c r="E134" i="1"/>
  <c r="B135" i="1"/>
  <c r="E135" i="1"/>
  <c r="B136" i="1"/>
  <c r="E136" i="1"/>
  <c r="B137" i="1"/>
  <c r="E137" i="1"/>
  <c r="B138" i="1"/>
  <c r="E138" i="1"/>
  <c r="B139" i="1"/>
  <c r="E139" i="1"/>
  <c r="B140" i="1"/>
  <c r="E140" i="1"/>
  <c r="B141" i="1"/>
  <c r="E141" i="1"/>
  <c r="B142" i="1"/>
  <c r="E142" i="1"/>
  <c r="B143" i="1"/>
  <c r="E143" i="1"/>
  <c r="B144" i="1"/>
  <c r="E144" i="1"/>
  <c r="B145" i="1"/>
  <c r="E145" i="1"/>
  <c r="B146" i="1"/>
  <c r="E146" i="1"/>
  <c r="B147" i="1"/>
  <c r="E147" i="1"/>
  <c r="B148" i="1"/>
  <c r="E148" i="1"/>
  <c r="B149" i="1"/>
  <c r="E149" i="1"/>
  <c r="B150" i="1"/>
  <c r="E150" i="1"/>
  <c r="B151" i="1"/>
  <c r="E151" i="1"/>
  <c r="B152" i="1"/>
  <c r="E152" i="1"/>
  <c r="B153" i="1"/>
  <c r="E153" i="1"/>
  <c r="B154" i="1"/>
  <c r="E154" i="1"/>
  <c r="B155" i="1"/>
  <c r="E155" i="1"/>
  <c r="B156" i="1"/>
  <c r="E156" i="1"/>
  <c r="B157" i="1"/>
  <c r="E157" i="1"/>
  <c r="B158" i="1"/>
  <c r="E158" i="1"/>
  <c r="B159" i="1"/>
  <c r="E159" i="1"/>
  <c r="B160" i="1"/>
  <c r="E160" i="1"/>
  <c r="B161" i="1"/>
  <c r="E161" i="1"/>
  <c r="B162" i="1"/>
  <c r="E162" i="1"/>
  <c r="B163" i="1"/>
  <c r="E163" i="1"/>
  <c r="B164" i="1"/>
  <c r="E164" i="1"/>
  <c r="B165" i="1"/>
  <c r="E165" i="1"/>
  <c r="B166" i="1"/>
  <c r="E166" i="1"/>
  <c r="B167" i="1"/>
  <c r="E167" i="1"/>
  <c r="B168" i="1"/>
  <c r="E168" i="1"/>
  <c r="B169" i="1"/>
  <c r="E169" i="1"/>
  <c r="B170" i="1"/>
  <c r="E170" i="1"/>
  <c r="B171" i="1"/>
  <c r="E171" i="1"/>
  <c r="B172" i="1"/>
  <c r="E172" i="1"/>
  <c r="B173" i="1"/>
  <c r="E173" i="1"/>
  <c r="B174" i="1"/>
  <c r="E174" i="1"/>
  <c r="B175" i="1"/>
  <c r="E175" i="1"/>
  <c r="B176" i="1"/>
  <c r="E176" i="1"/>
  <c r="B177" i="1"/>
  <c r="E177" i="1"/>
  <c r="B178" i="1"/>
  <c r="E178" i="1"/>
  <c r="B179" i="1"/>
  <c r="E179" i="1"/>
  <c r="B180" i="1"/>
  <c r="E180" i="1"/>
  <c r="B181" i="1"/>
  <c r="E181" i="1"/>
  <c r="B182" i="1"/>
  <c r="E182" i="1"/>
  <c r="B183" i="1"/>
  <c r="E183" i="1"/>
  <c r="B184" i="1"/>
  <c r="E184" i="1"/>
  <c r="B185" i="1"/>
  <c r="E185" i="1"/>
  <c r="B186" i="1"/>
  <c r="E186" i="1"/>
  <c r="B187" i="1"/>
  <c r="E187" i="1"/>
  <c r="B188" i="1"/>
  <c r="E188" i="1"/>
  <c r="B189" i="1"/>
  <c r="E189" i="1"/>
  <c r="B190" i="1"/>
  <c r="E190" i="1"/>
  <c r="B191" i="1"/>
  <c r="E191" i="1"/>
  <c r="B192" i="1"/>
  <c r="E192" i="1"/>
  <c r="B193" i="1"/>
  <c r="E193" i="1"/>
  <c r="B194" i="1"/>
  <c r="E194" i="1"/>
  <c r="B195" i="1"/>
  <c r="E195" i="1"/>
  <c r="B196" i="1"/>
  <c r="E196" i="1"/>
  <c r="B197" i="1"/>
  <c r="E197" i="1"/>
  <c r="B198" i="1"/>
  <c r="E198" i="1"/>
  <c r="B199" i="1"/>
  <c r="E199" i="1"/>
  <c r="B200" i="1"/>
  <c r="E200" i="1"/>
  <c r="B201" i="1"/>
  <c r="E201" i="1"/>
  <c r="B202" i="1"/>
  <c r="E202" i="1"/>
  <c r="B203" i="1"/>
  <c r="E203" i="1"/>
  <c r="B204" i="1"/>
  <c r="E204" i="1"/>
  <c r="B205" i="1"/>
  <c r="E205" i="1"/>
  <c r="B206" i="1"/>
  <c r="E206" i="1"/>
  <c r="B207" i="1"/>
  <c r="E207" i="1"/>
  <c r="B208" i="1"/>
  <c r="E208" i="1"/>
  <c r="B209" i="1"/>
  <c r="E209" i="1"/>
  <c r="B210" i="1"/>
  <c r="E210" i="1"/>
  <c r="B211" i="1"/>
  <c r="E211" i="1"/>
  <c r="B212" i="1"/>
  <c r="E212" i="1"/>
  <c r="B213" i="1"/>
  <c r="E213" i="1"/>
  <c r="B214" i="1"/>
  <c r="E214" i="1"/>
  <c r="B215" i="1"/>
  <c r="E215" i="1"/>
  <c r="B216" i="1"/>
  <c r="E216" i="1"/>
  <c r="B217" i="1"/>
  <c r="E217" i="1"/>
  <c r="B218" i="1"/>
  <c r="E218" i="1"/>
  <c r="B219" i="1"/>
  <c r="E219" i="1"/>
  <c r="B220" i="1"/>
  <c r="E220" i="1"/>
  <c r="B221" i="1"/>
  <c r="E221" i="1"/>
  <c r="B222" i="1"/>
  <c r="E222" i="1"/>
  <c r="B223" i="1"/>
  <c r="E223" i="1"/>
  <c r="B224" i="1"/>
  <c r="E224" i="1"/>
  <c r="B225" i="1"/>
  <c r="E225" i="1"/>
  <c r="B226" i="1"/>
  <c r="E226" i="1"/>
  <c r="B227" i="1"/>
  <c r="E227" i="1"/>
  <c r="B228" i="1"/>
  <c r="E228" i="1"/>
  <c r="B229" i="1"/>
  <c r="E229" i="1"/>
  <c r="B230" i="1"/>
  <c r="E230" i="1"/>
  <c r="B231" i="1"/>
  <c r="E231" i="1"/>
  <c r="B232" i="1"/>
  <c r="E232" i="1"/>
  <c r="B233" i="1"/>
  <c r="E233" i="1"/>
  <c r="B234" i="1"/>
  <c r="E234" i="1"/>
  <c r="B235" i="1"/>
  <c r="E235" i="1"/>
  <c r="B236" i="1"/>
  <c r="E236" i="1"/>
  <c r="B237" i="1"/>
  <c r="E237" i="1"/>
  <c r="B238" i="1"/>
  <c r="E238" i="1"/>
  <c r="B239" i="1"/>
  <c r="E239" i="1"/>
  <c r="B240" i="1"/>
  <c r="E240" i="1"/>
  <c r="B241" i="1"/>
  <c r="E241" i="1"/>
  <c r="B242" i="1"/>
  <c r="E242" i="1"/>
  <c r="B243" i="1"/>
  <c r="E243" i="1"/>
  <c r="B244" i="1"/>
  <c r="E244" i="1"/>
  <c r="B245" i="1"/>
  <c r="E245" i="1"/>
  <c r="B246" i="1"/>
  <c r="E246" i="1"/>
  <c r="B247" i="1"/>
  <c r="E247" i="1"/>
  <c r="B248" i="1"/>
  <c r="E248" i="1"/>
  <c r="B249" i="1"/>
  <c r="E249" i="1"/>
  <c r="B250" i="1"/>
  <c r="E250" i="1"/>
  <c r="B251" i="1"/>
  <c r="E251" i="1"/>
  <c r="B252" i="1"/>
  <c r="E252" i="1"/>
  <c r="B253" i="1"/>
  <c r="E253" i="1"/>
  <c r="B254" i="1"/>
  <c r="E254" i="1"/>
  <c r="B255" i="1"/>
  <c r="E255" i="1"/>
  <c r="B256" i="1"/>
  <c r="E256" i="1"/>
  <c r="B257" i="1"/>
  <c r="E257" i="1"/>
  <c r="B258" i="1"/>
  <c r="E258" i="1"/>
  <c r="B259" i="1"/>
  <c r="E259" i="1"/>
  <c r="B260" i="1"/>
  <c r="E260" i="1"/>
  <c r="B261" i="1"/>
  <c r="E261" i="1"/>
  <c r="B262" i="1"/>
  <c r="E262" i="1"/>
  <c r="B263" i="1"/>
  <c r="E263" i="1"/>
  <c r="B264" i="1"/>
  <c r="E264" i="1"/>
  <c r="B265" i="1"/>
  <c r="E265" i="1"/>
  <c r="B266" i="1"/>
  <c r="E266" i="1"/>
  <c r="B267" i="1"/>
  <c r="E267" i="1"/>
  <c r="B268" i="1"/>
  <c r="E268" i="1"/>
  <c r="B269" i="1"/>
  <c r="E269" i="1"/>
  <c r="B270" i="1"/>
  <c r="E270" i="1"/>
  <c r="B271" i="1"/>
  <c r="E271" i="1"/>
  <c r="B272" i="1"/>
  <c r="E272" i="1"/>
  <c r="B273" i="1"/>
  <c r="E273" i="1"/>
  <c r="B274" i="1"/>
  <c r="E274" i="1"/>
  <c r="B275" i="1"/>
  <c r="E275" i="1"/>
</calcChain>
</file>

<file path=xl/sharedStrings.xml><?xml version="1.0" encoding="utf-8"?>
<sst xmlns="http://schemas.openxmlformats.org/spreadsheetml/2006/main" count="1758" uniqueCount="522">
  <si>
    <t>Date</t>
  </si>
  <si>
    <t>Start Time</t>
  </si>
  <si>
    <t>Title</t>
  </si>
  <si>
    <t>Classification</t>
  </si>
  <si>
    <t>Consumer Advice</t>
  </si>
  <si>
    <t>Digital Epg Synpopsis</t>
  </si>
  <si>
    <t>Episode Title</t>
  </si>
  <si>
    <t>Episode Number</t>
  </si>
  <si>
    <t>Repeat</t>
  </si>
  <si>
    <t>Series Number</t>
  </si>
  <si>
    <t>Year of Production</t>
  </si>
  <si>
    <t>Country of Origin</t>
  </si>
  <si>
    <t>Audio Description</t>
  </si>
  <si>
    <t>Volumz</t>
  </si>
  <si>
    <t>PG</t>
  </si>
  <si>
    <t xml:space="preserve">a l s </t>
  </si>
  <si>
    <t>Hosted by music guru Alec Doomadgee, we feature some of our best Indigenous musicians and go behind the scenes to have a 'dorris' and get the lowdown with your favourite artists from Oz and abroad.</t>
  </si>
  <si>
    <t>Volumz Series 2 Ep 10</t>
  </si>
  <si>
    <t>RPT</t>
  </si>
  <si>
    <t>AUSTRALIA</t>
  </si>
  <si>
    <t>Musomagic Outback Tracks</t>
  </si>
  <si>
    <t>G</t>
  </si>
  <si>
    <t>Showcasing songs and videos created in remote outback communities.</t>
  </si>
  <si>
    <t>Ooraminna</t>
  </si>
  <si>
    <t>Y</t>
  </si>
  <si>
    <t>Mataranka</t>
  </si>
  <si>
    <t>Coyote's Crazy Smart Science Show</t>
  </si>
  <si>
    <t>Isa asks why Animal habitats are important and what we can learn from animals and how to be grateful for the food, shelter, knowledge and medicines our animal relatives provide.</t>
  </si>
  <si>
    <t>Animals</t>
  </si>
  <si>
    <t>CANADA</t>
  </si>
  <si>
    <t xml:space="preserve">Aussie Bush Tales </t>
  </si>
  <si>
    <t>While hunting for a kangaroo the Aboriginal boys were followed by a friendly emu that had just walked through a smelly prickle bush.</t>
  </si>
  <si>
    <t>Hot Emu Soup</t>
  </si>
  <si>
    <t>Waabiny Time</t>
  </si>
  <si>
    <t>Kedala, day-time for the ngaangk, the sun and kedalak, night-time is when the miyak the moon comes out.</t>
  </si>
  <si>
    <t>Day And Night</t>
  </si>
  <si>
    <t>USA</t>
  </si>
  <si>
    <t>Little J &amp; Big Cuz</t>
  </si>
  <si>
    <t>Big Cuz doubts she's got what it takes to captain the school's rugby team.</t>
  </si>
  <si>
    <t>Footy Trip</t>
  </si>
  <si>
    <t xml:space="preserve"> </t>
  </si>
  <si>
    <t>Wolf Joe</t>
  </si>
  <si>
    <t>Pilot Adventure Sue flies the friends to a remote location where she teaches them tracking skills but she loses the airplane keys so Nina must use her special lynx-like abilities to get them home.</t>
  </si>
  <si>
    <t>Making Tracks</t>
  </si>
  <si>
    <t xml:space="preserve">Nanny Tuta </t>
  </si>
  <si>
    <t>Tuta and the Fox send each other car letters - letters that are delivered by car. Tuta sends Foxy a nice drawing with ice cream and there is a letter 'I' for Icecream. What will the Fox draw for Tuta?</t>
  </si>
  <si>
    <t>Car Letters</t>
  </si>
  <si>
    <t>UNITED KINGDOM</t>
  </si>
  <si>
    <t xml:space="preserve">Spartakus And The Sun Beneath The Sea </t>
  </si>
  <si>
    <t>Arkana, Spartakus, Bob and Rebecca are back in Arkadia, because a mystery remains: who are the prisoners of lost time, and how are they to be freed?</t>
  </si>
  <si>
    <t>Prophecy Of The Autracite</t>
  </si>
  <si>
    <t>FRANCE</t>
  </si>
  <si>
    <t>Bushwhacked</t>
  </si>
  <si>
    <t>Kamil challenges Kayne to snaffle an egg from beneath a roosting emu using traditional Wiradjuri methods in one of Bushwhacked's strangest missions yet!</t>
  </si>
  <si>
    <t>Emu</t>
  </si>
  <si>
    <t>The Magic Canoe</t>
  </si>
  <si>
    <t>Nico reads a superhero book and decides to become the Squirrel Man. Fortunately, the funny adventure will make him realize that doing acrobatics in a tree can be very dangerous!</t>
  </si>
  <si>
    <t>Squirrel Man, The</t>
  </si>
  <si>
    <t>Julie walks away from the camp without saying where she is going. The other travelers are worried and Max warns her not to go any further. The canoe adventure takes the travelers to the far north.</t>
  </si>
  <si>
    <t>Julie In The Blizzard</t>
  </si>
  <si>
    <t>Motor Sport: Dakar Rally 2023</t>
  </si>
  <si>
    <t>NC</t>
  </si>
  <si>
    <t>Coverage of the Dakar Rally, Weekly Highlights. International Motorsport 2023.</t>
  </si>
  <si>
    <t>Dakar Rally, Weekly Highlights</t>
  </si>
  <si>
    <t>SAUDI ARABIA</t>
  </si>
  <si>
    <t>Rugby League 2022: Koori Knockout</t>
  </si>
  <si>
    <t>Relive all the magic of the 50th edition of the Koori Knockout - an unforgettable gathering of sport and culture.</t>
  </si>
  <si>
    <t>Mens Round 2 - Newcastle Emus V La Perouse</t>
  </si>
  <si>
    <t xml:space="preserve">Over The Black Dot </t>
  </si>
  <si>
    <t>A weekly off-the-cuff footy chat with Rugby League great Dean Widders and Timana Tahu with regular recurring guest Bo De La Cruz. They discuss everything from the grass roots all the way to the NRL.</t>
  </si>
  <si>
    <t>Over The Black Dot 2023 Episode 9</t>
  </si>
  <si>
    <t xml:space="preserve">Boxing Night to Remember </t>
  </si>
  <si>
    <t>Come ringside to enjoy some of the best local and international talent in boxing.</t>
  </si>
  <si>
    <t>Boxing Night To Remember Ep 1</t>
  </si>
  <si>
    <t>First Nations Indigenous Football Cup</t>
  </si>
  <si>
    <t>Catch all the action from the 2022 First Nations Indigenous Football Cup.</t>
  </si>
  <si>
    <t>Women's Semi 2 - Muninngu Mundas V Sunshine Coast Goannas</t>
  </si>
  <si>
    <t>Rugby Union 2022: Ella 7s</t>
  </si>
  <si>
    <t>Rugby 7s at its grassroots best played in the Ella spirit.</t>
  </si>
  <si>
    <t>Rugby Union 2022: Ella 7s Episode 3</t>
  </si>
  <si>
    <t>Afl 2022: Ntfl Women's Under 18s</t>
  </si>
  <si>
    <t>All the action from the NTFL Women's Under 18s 2022 season.</t>
  </si>
  <si>
    <t>Afl 2022: Ntfl Women's Under 18s Episode 7</t>
  </si>
  <si>
    <t>Afl 2022: Ntfl Men's Under 18s</t>
  </si>
  <si>
    <t>All the action from the NTFL Men's Under 18s 2022 season.</t>
  </si>
  <si>
    <t>Round 8 - St Mary's Vs Darwin Buffaloes</t>
  </si>
  <si>
    <t>The Whole Table</t>
  </si>
  <si>
    <t xml:space="preserve">a l </t>
  </si>
  <si>
    <t>A ground-breaking all Indigenous panel show, co-produced by Sydney Theatre Company and NITV exploring a range of issues that impact Indigenous people both here in Australia and abroad.</t>
  </si>
  <si>
    <t>Whole Table Series 1, The Ep 3</t>
  </si>
  <si>
    <t>Nitv News Update 2023</t>
  </si>
  <si>
    <t>The latest news from the oldest living culture, Join Natalie Ahmat and the team of NITV journalists for stories from an Indigenous perspective.</t>
  </si>
  <si>
    <t>Nitv News Update 2023 Ep 84</t>
  </si>
  <si>
    <t>Wild West</t>
  </si>
  <si>
    <t>America's High Country is the land of grizzly bears and giant trees, of frigid winters and scorching summers, of tough ranchers and gold-rush fever.</t>
  </si>
  <si>
    <t>High Country, The</t>
  </si>
  <si>
    <t>Asking For It</t>
  </si>
  <si>
    <t>M</t>
  </si>
  <si>
    <t xml:space="preserve">a l n s v </t>
  </si>
  <si>
    <t>Asking For It Series 1 Ep 3</t>
  </si>
  <si>
    <t>Attica</t>
  </si>
  <si>
    <t>MA</t>
  </si>
  <si>
    <t xml:space="preserve">a l n v </t>
  </si>
  <si>
    <t>Drawing on the experiences and recollections of those who were there, Stanley Nelson's documentary tells the story of the famous prison rebellion on its 50th anniversary.</t>
  </si>
  <si>
    <t>Dog Eat Dog</t>
  </si>
  <si>
    <t xml:space="preserve">a d l s v </t>
  </si>
  <si>
    <t>When three-ex cons botch a kidnapping, they not only lose a rich payoff and become the city's most wanted fugitives; they become the number one target of the underworld's most notorious mob boss.</t>
  </si>
  <si>
    <t>Volumz Series 2 Ep 11</t>
  </si>
  <si>
    <t>Hermannsburg</t>
  </si>
  <si>
    <t>Palm Valley</t>
  </si>
  <si>
    <t>Isa asks, 'What is your favourite game?' and our Science Questers take a look at how to design your own video game.</t>
  </si>
  <si>
    <t>Video Games</t>
  </si>
  <si>
    <t>The Elder Moort was getting hungry for some Bungarra to eat, he sent the three Aboriginal boys to catch one. They were fooled by the old Bungarra and found a camel that was stuck in a rabbit warren.</t>
  </si>
  <si>
    <t>Go Bungarra Go</t>
  </si>
  <si>
    <t>Kwort Kwobikin, to celebrate is deadly! Moort madja, family get-togethers are deadly!</t>
  </si>
  <si>
    <t>Celebrate</t>
  </si>
  <si>
    <t>Ride to School Day looms...will Little J be ready to ride Big Cuz's old bike in time?</t>
  </si>
  <si>
    <t>New Old Bike</t>
  </si>
  <si>
    <t>Joe is sure he'll win the sports competition with Mishoom as his partner but when it turns out he's with Kookum he tries to win alone until a canoe rescue reminds him to use teamwork.</t>
  </si>
  <si>
    <t>Team Supreme</t>
  </si>
  <si>
    <t>Nanny Tuta</t>
  </si>
  <si>
    <t>It is very late and Tuta wants to put all her little friends to sleep. She has a wonderful finger poem that she wants to teach you as well!</t>
  </si>
  <si>
    <t>Going To Sleep</t>
  </si>
  <si>
    <t>A giant chessboard on which you play your life against creatures from all strata: here is the challenge that the pirates must meet.</t>
  </si>
  <si>
    <t>Most Dangerous Game, The</t>
  </si>
  <si>
    <t xml:space="preserve">a w </t>
  </si>
  <si>
    <t>Kayne and Kamil are on a soaring mission from Perth to Lorna Glen deep in the Western Australia desert, where Kayne must follow and observe the movements of a Wedge-Tailed Eagle.</t>
  </si>
  <si>
    <t>Wedge Tailed Eagle</t>
  </si>
  <si>
    <t>While Pam is unhappy to be told that she is too small to do anything, Viola sends the campers on a surprise mission!</t>
  </si>
  <si>
    <t>Pam And Touti</t>
  </si>
  <si>
    <t>Nico has a bad cold and cannot participate in the fun adventure. In the end, he realizes that imagination is a wonderful power that he can use whenever he wants!</t>
  </si>
  <si>
    <t>Nico's Book</t>
  </si>
  <si>
    <t>Stand Up And Be Counted: NAIDOC Concert</t>
  </si>
  <si>
    <t>Stand Up and Be Counted: A NAIDOC Concert Special is a 2 hour extravaganza hosted by Aaron Fa'aoso and Steph Tisdell celebrating Indigenous excellence, music and culture from the Brisbane Powerhouse.</t>
  </si>
  <si>
    <t>Stand Up And Be Counted: A Naidoc Concert Special</t>
  </si>
  <si>
    <t>Shortland Street</t>
  </si>
  <si>
    <t xml:space="preserve">a s </t>
  </si>
  <si>
    <t>Leanne is concerned when Desi bans Cece and TK from The IV. She reaches out to her but Desi initially rebuffs her support.</t>
  </si>
  <si>
    <t>Shortland Street Series 4 2022 Ep 160</t>
  </si>
  <si>
    <t>NEW ZEALAND</t>
  </si>
  <si>
    <t>The Cook Up With Adam Liaw</t>
  </si>
  <si>
    <t>Adam, food writer Kate Gibbs, and former MasterChef contestant Aaron Harvie are in the Cook Up kitchen taking classic dishes and giving them a modern take.</t>
  </si>
  <si>
    <t>Modern Classics</t>
  </si>
  <si>
    <t>Molly Of Denali</t>
  </si>
  <si>
    <t>When a family of beavers builds a damn and accidentally diverts water into Trini's garden, the kids must devise a way to redirect the stream before Trini's strawberries are ruined.</t>
  </si>
  <si>
    <t>Busy Beavers / The Night Watchers</t>
  </si>
  <si>
    <t>Big Cuz thought she was too grown up for toys - but she's pining for her beloved teddy.</t>
  </si>
  <si>
    <t>Bye Bye Bear</t>
  </si>
  <si>
    <t>Aussie Bush Tales</t>
  </si>
  <si>
    <t>Moort the Elder is hungry for boiled emu eggs and sends the children to find some. The children come back empty-handed so he shows them how to find them. They arrive too late the eggs are hatching.</t>
  </si>
  <si>
    <t>Boiled Emu Eggs</t>
  </si>
  <si>
    <t xml:space="preserve">Seven Sacred Laws </t>
  </si>
  <si>
    <t>An apparition of a Buffalo appears from the sacred fire, and teaches the boy about the Law of Respect.</t>
  </si>
  <si>
    <t>Buffalo (Respect)</t>
  </si>
  <si>
    <t>Grace Beside Me</t>
  </si>
  <si>
    <t xml:space="preserve">a </t>
  </si>
  <si>
    <t>Lola is in grave danger, but will Fuzzy help her and save the forest in time?</t>
  </si>
  <si>
    <t>Battle Of Lola's Forest, The</t>
  </si>
  <si>
    <t>Spartakus And The Sun Beneath The Sea</t>
  </si>
  <si>
    <t>Old Doctor Test, in his laboratory, tries unsuccessfully to bring back his fiance, who disappeared thirty years ago during an experiment. Suddenly, he sees the face of Arkana, lookalike of his beloved</t>
  </si>
  <si>
    <t>Doctor Test</t>
  </si>
  <si>
    <t xml:space="preserve">Our Stories </t>
  </si>
  <si>
    <t>A mad mockumentary that explores the world of emerging comedy star Gabriel Willie, the real Bush Tucker Bunjie.</t>
  </si>
  <si>
    <t>Real Bush Tucker Bunjie, The</t>
  </si>
  <si>
    <t>This film explores the life and thoughts of artist Maree Clarke, an Aboriginal woman with links to many communities, who is passionate about keeping rituals and stories alive.</t>
  </si>
  <si>
    <t>Cultural Activist - Maree Clarke</t>
  </si>
  <si>
    <t>APTN National News</t>
  </si>
  <si>
    <t>News week in review from Canada's Indigenous broadcaster APTN.</t>
  </si>
  <si>
    <t>Aptn National News Weekend Edition Series 01 151</t>
  </si>
  <si>
    <t>Bamay</t>
  </si>
  <si>
    <t>Slow TV is back on NITV with more beautiful Bamay, celebrating stunning landscapes of Countries across Australia. Sit back and relax with the healing powers of Country.</t>
  </si>
  <si>
    <t>Nuenonne Country - Bruny Island TAS Part 2</t>
  </si>
  <si>
    <t>Nitv News Update 2023 Ep 85</t>
  </si>
  <si>
    <t xml:space="preserve">Kenya Wildlife Diaries </t>
  </si>
  <si>
    <t>Place In The Wild, A</t>
  </si>
  <si>
    <t xml:space="preserve">Australia Come Fly With Me </t>
  </si>
  <si>
    <t>Justine Clarke tastes the dangers of flying in the 1920s and discovers how daredevil aviators lifted the spirits of Australians bereft by war.</t>
  </si>
  <si>
    <t>Australia Come Fly With Me Series 1 Ep 1</t>
  </si>
  <si>
    <t>Living Black</t>
  </si>
  <si>
    <t>Living Black celebrates 20 years on air as Australia's longest running Indigenus Current Affairs program. Join Karla Grant as she explores the issues facing Indigenous Australians.</t>
  </si>
  <si>
    <t>Living Black Season 30 Ep 4</t>
  </si>
  <si>
    <t>Emanuel: The Charleston Church Shooting</t>
  </si>
  <si>
    <t xml:space="preserve">a v </t>
  </si>
  <si>
    <t>In 2015, a white supremacist walks into a bible study and guns down nine African Americans. This is the poignant story of justice and faith, love and hate, and the healing power of forgiveness.</t>
  </si>
  <si>
    <t>White Noise - Inside The Racist Right</t>
  </si>
  <si>
    <t>As white nationalist violence surges in America and across the world, White Noise represents an urgent warning about the power of extremism, and where it's going next.</t>
  </si>
  <si>
    <t>Volumz Series 2 Ep 12</t>
  </si>
  <si>
    <t>Anzac Hill</t>
  </si>
  <si>
    <t>Maningrida</t>
  </si>
  <si>
    <t>Isa introduces us to the world of virtual reality and our Science Questers hang out with Indigenous artists developing their own virtual reality!</t>
  </si>
  <si>
    <t>Vr</t>
  </si>
  <si>
    <t>The Aboriginal children come across a honey ants nest and eat the ants and the honey nectar went all over their faces. A white dingo puppy follows them to lick the nectar off their lips.</t>
  </si>
  <si>
    <t>Waa Whoo A White Dingo</t>
  </si>
  <si>
    <t>Noongar people have been solid tool makers for a long, long time. Karli, the boomerang and kitj, the spear are very useful tools.</t>
  </si>
  <si>
    <t>Traditional Tools</t>
  </si>
  <si>
    <t>The NAIDOC beach parade will be a disaster unless the kids can all march to the same beat.</t>
  </si>
  <si>
    <t>Parade</t>
  </si>
  <si>
    <t>Nina's special gift for Kookum is taken from her and when she must decide whether to chase the culprit or rescue Smudge the puppy from a rooftop, she makes the right choice.</t>
  </si>
  <si>
    <t>Birthday Surprise</t>
  </si>
  <si>
    <t>The letter F for the Fox has disappeared! But no worries - it turns out Fennec has barrowd it as it is also the first letter of his name. Do you know the first letter of your name?</t>
  </si>
  <si>
    <t>Alphabet</t>
  </si>
  <si>
    <t>The lord and poet Cyrano believes that Arkana is the Roxane that he awaits for.</t>
  </si>
  <si>
    <t>Cyrano</t>
  </si>
  <si>
    <t>Bushwhacked's intrepid hosts are on a mission to the Bullo River in the Northern Territory to explore a potentially new distinct crocodile species - the Freshwater Pygmy Crocodile.</t>
  </si>
  <si>
    <t>Pygmy Crocs</t>
  </si>
  <si>
    <t>Julie sees Viola hugging Pam and calling her her little treasure. She imagines that her aunt prefers Pam!</t>
  </si>
  <si>
    <t>Treasures Of Viola, The</t>
  </si>
  <si>
    <t>Pam is absorbed by a new puzzle and is not interested in anything else! When the team travels north to care for a caribou, Pam rediscovers that it's important to be there for her friends.</t>
  </si>
  <si>
    <t>Puzzles And Caribou</t>
  </si>
  <si>
    <t xml:space="preserve">Living By The Stars </t>
  </si>
  <si>
    <t>Te Toru Here O Pipiri</t>
  </si>
  <si>
    <t>Vogue: Sixty Years Through The Lens</t>
  </si>
  <si>
    <t>Explores where Vogue Australia came from, where it has been and where it is headed, along with the role the brand has played and continues to play in the lives of Australians today.</t>
  </si>
  <si>
    <t>Vogue Australia: Sixty Years Through The Lens</t>
  </si>
  <si>
    <t>Take Heart: Deadly Heart</t>
  </si>
  <si>
    <t>Take Heart: Deadly Heart tells the story of how remote Aboriginal communities across the top end of Australia are adopting innovative strategies to eliminate Rheumatic Heart Disease.</t>
  </si>
  <si>
    <t>TK is relieved to have Chris back as a mate, but rueful about having to replace him as Head of Outpatients. Chris suggests Esther but TK is resistant, wary of any nepotism.</t>
  </si>
  <si>
    <t>Shortland Street Series 4 2022 Ep 161</t>
  </si>
  <si>
    <t>SBS News presenter Janice Petersen and actor Dane Simpson join Adam Liaw in the Cook Up kitchen to create some prune inspired dishes.</t>
  </si>
  <si>
    <t>Prunes</t>
  </si>
  <si>
    <t>Molly trains hard to participate in a cross-country ski race, but it's not as easy as it looks. Molly and her family go fly fishing, a hungry seal sneaks into their boat and eats their sockeye salmon!</t>
  </si>
  <si>
    <t>Stand Back Up / Seal Meal</t>
  </si>
  <si>
    <t>Can Big Cuz catch a big fish to feed all of Little J's guests?</t>
  </si>
  <si>
    <t>Fish Traps</t>
  </si>
  <si>
    <t>Elder Moort is sleeping in his humpy when he hears a noise behind a bush and sends the children to find out what is making the noise. The children find a cave and are chased by a black boar.</t>
  </si>
  <si>
    <t>Scary Swine, The</t>
  </si>
  <si>
    <t>The young boy looks to the sky as an enormous Eagle flies down to teach the Law of Love.</t>
  </si>
  <si>
    <t>Eagle (Love)</t>
  </si>
  <si>
    <t>Fuzzy is set on having a normal 13th birthday, but the Ancestors have other plans.</t>
  </si>
  <si>
    <t>Spooky Month</t>
  </si>
  <si>
    <t>After a final confrontation with the lake pirates, our heroes finally reach Arkadia. But isn't it too late?</t>
  </si>
  <si>
    <t>Secret Of Orichaleque</t>
  </si>
  <si>
    <t>Our Stories</t>
  </si>
  <si>
    <t xml:space="preserve">a q </t>
  </si>
  <si>
    <t>Sally Palmer reveals the story and legacy of her mother, Agnes Palmer, who walked the streets of Santa Teresa throwing prayers to the wind and asking for healing to be brought to her people.</t>
  </si>
  <si>
    <t>Prayers To The Wind</t>
  </si>
  <si>
    <t>Indian Country Today</t>
  </si>
  <si>
    <t xml:space="preserve">Native American News </t>
  </si>
  <si>
    <t>Indian Country Today Series 1 105</t>
  </si>
  <si>
    <t>Bundjalung - Northern NSW Part 1</t>
  </si>
  <si>
    <t>Nitv News Update 2023 Ep 86</t>
  </si>
  <si>
    <t>Masked Bandits</t>
  </si>
  <si>
    <t xml:space="preserve">Colonial Combat </t>
  </si>
  <si>
    <t>Felton's business is in trouble and he takes desperate action: appealing to his rich wife back in England. Winning the night's fight by cheating.</t>
  </si>
  <si>
    <t>Shackle Pop</t>
  </si>
  <si>
    <t xml:space="preserve">a l v w </t>
  </si>
  <si>
    <t>Raukura's girls dazzle in the fight tent and Harold's new fighter. Alofa, makes a big impact. Mawera takes care of the people and tells Kingi he dropped the ball.</t>
  </si>
  <si>
    <t>All A Game</t>
  </si>
  <si>
    <t>Over The Black Dot 2023 Episode 10</t>
  </si>
  <si>
    <t>Supremacy</t>
  </si>
  <si>
    <t>Hunting Aotearoa</t>
  </si>
  <si>
    <t>Howie's on a 'seek and destroy' mission at Rotoiti, in the Bay of Plenty, hunting wild pests. Located east of Rotorua, Rotoiti offers plenty of opportunities for the keen hunter.</t>
  </si>
  <si>
    <t>Rotoiti</t>
  </si>
  <si>
    <t>Always Was Always Will Be</t>
  </si>
  <si>
    <t>This film documents the camp set up by a number of Aboriginal organisations to protect the Sacred Grounds of the Waugul in the middle of Perth from construction of a tourist centre and car park.</t>
  </si>
  <si>
    <t>Volumz Series 2 Ep 13</t>
  </si>
  <si>
    <t>Stanley Chasm</t>
  </si>
  <si>
    <t>Ballooning</t>
  </si>
  <si>
    <t>Join our Science Questers as they find out about how light has different temperatures; Kai shows us how to make your own sunset.</t>
  </si>
  <si>
    <t>Light</t>
  </si>
  <si>
    <t>One fresh misty morning a young Aboriginal boy went running through the bush, he kicked his big toe on a rock hopping around on one foot he put his throbbing toe into the river.</t>
  </si>
  <si>
    <t>Ouch! My Golden Toe</t>
  </si>
  <si>
    <t>Do you feel djoorabiny, do you feel happy? Or do you feel menditj, do you feel sick? Make sure you share how you feel with someone who cares. It's moorditj koolangka!</t>
  </si>
  <si>
    <t>Feelings</t>
  </si>
  <si>
    <t>Little J and Levi are convinced there's a mystical creature living in the playground.</t>
  </si>
  <si>
    <t>Serpent's Eye</t>
  </si>
  <si>
    <t>The friends are sure the creature following their boat is a lake monster but after their motor fails and they use their skills to capture it they discover it's the solution to getting them home.</t>
  </si>
  <si>
    <t>Thunderlake Monster</t>
  </si>
  <si>
    <t>Do you know how the clock is ticking... Tik-tok, tik-tok. Tuta has a wonderfull song about a clock - sing along!</t>
  </si>
  <si>
    <t>Clock</t>
  </si>
  <si>
    <t>Zara, the old prophet, manages to persuade Bob that he can lead him to the gold heart of the earth.</t>
  </si>
  <si>
    <t>Tightrope, The</t>
  </si>
  <si>
    <t>The beautiful Noosa coastline is the backdrop for a shower that Kayne won't be forgetting in a hurry.</t>
  </si>
  <si>
    <t>Humpback Whale</t>
  </si>
  <si>
    <t>Nico doesn't listen to Viola's warnings and ends up losing his precious turquoise stone during the adventure. In the future, he promises to be more attentive to the advice of the greats.</t>
  </si>
  <si>
    <t>Boreal Safari</t>
  </si>
  <si>
    <t>The children of the camp have the idea of exchanging gifts. While living the fun adventure, our three friends understand that when we give a gift, the important thing is not the object.</t>
  </si>
  <si>
    <t>Gift Story</t>
  </si>
  <si>
    <t>Te Wha O Mahuru</t>
  </si>
  <si>
    <t xml:space="preserve">Pacific Lockdown: Sea Of Resilience </t>
  </si>
  <si>
    <t>The Pacific's response to the Covid-19 pandemic has been one of self-reliance and resilience: turning to its communities and churches, its lands and seas.</t>
  </si>
  <si>
    <t>Pacific Lockdown: Sea Of Resilience</t>
  </si>
  <si>
    <t>Leanne struggles with guilt over her night of passion with Damo and the fallout on Desdemona. She tries to focus on Amelie.</t>
  </si>
  <si>
    <t>Shortland Street Series 4 2022 Ep 162</t>
  </si>
  <si>
    <t xml:space="preserve">l </t>
  </si>
  <si>
    <t>Zero Waste warrior Sarah Wilson and Three Blue Ducks owner Mark LaBrooy join Adam in the Cook Up kitchen to create dishes that make wine the hero.</t>
  </si>
  <si>
    <t>Wine</t>
  </si>
  <si>
    <t>Tooey worries that one of the sled dogs, Cali, doesn't feel well. Tooey is able to choose one of Cali's puppies to keep and train as a sled dog.</t>
  </si>
  <si>
    <t>Puppypalooza</t>
  </si>
  <si>
    <t>Big Cuz's fund-raising sausage sizzle is a slapstick disaster when Old Dog steals the sausages...</t>
  </si>
  <si>
    <t>Old Dogs Day</t>
  </si>
  <si>
    <t>The children walk to the coast to enjoy some oyster pearl meat. They are walking for days then finally see the sandy beaches for the first time. Here they find a black pearl and turtle nest.</t>
  </si>
  <si>
    <t>Turtles Nest</t>
  </si>
  <si>
    <t>A giant Grizzly Bear emerges from the forest, and the boy learns about the Law of Courage.</t>
  </si>
  <si>
    <t>Bear (Courage)</t>
  </si>
  <si>
    <t>Fuzzy is visited by the spirit of a bushranger with a long lost treasure.</t>
  </si>
  <si>
    <t>Black Hat's Treasure</t>
  </si>
  <si>
    <t>Sasha Sarago embarks on a quest to examine Australia's relationship to Aboriginal beauty through the phrase: you're too pretty to be Aboriginal.</t>
  </si>
  <si>
    <t>Too Pretty To Be Aboriginal</t>
  </si>
  <si>
    <t>Being in the wrong place at the wrong time put Howie in the prison system for seven years. On lifetime parole, Howie shares his story and his struggles of readjusting back into society.</t>
  </si>
  <si>
    <t>Stuck In Time</t>
  </si>
  <si>
    <t>Te Ao with Moana</t>
  </si>
  <si>
    <t>A weekly current affairs program that examines New Zealand and international stories through a Maori lens. From Maori Television, Auckland, NZ, in English.</t>
  </si>
  <si>
    <t>Te Ao With Moana</t>
  </si>
  <si>
    <t>Bundjalung - Northern NSW Part 2</t>
  </si>
  <si>
    <t>Nitv News Update 2023 Ep 87</t>
  </si>
  <si>
    <t xml:space="preserve">Undiscovered Vistas </t>
  </si>
  <si>
    <t>A magnificent and savage landscape on the rugged western coast of Newfoundland, Gros Morne National Park is a place of awe-inspiring natural beauty.</t>
  </si>
  <si>
    <t>Gros Morne, Canada</t>
  </si>
  <si>
    <t>Supreme Team</t>
  </si>
  <si>
    <t>Supreme Team Series 1 Ep 2</t>
  </si>
  <si>
    <t>Yokayi Footy</t>
  </si>
  <si>
    <t>Yokayi is Victory! AFL is back. Yokayi Footy returns with more deadly AFL action, interviews, and analysis. Hosted by Megan Waters and Andrew Krakouer.</t>
  </si>
  <si>
    <t>Yokayi Footy 2023 Episode 9</t>
  </si>
  <si>
    <t>Winning Time: Reggie Miller V The Knicks</t>
  </si>
  <si>
    <t>In the 1995 Eastern Conference Semifinals, Reggie Miller solidified his status as Public Enemy #1 in New York City.</t>
  </si>
  <si>
    <t>Winning Time: Reggie Miller Vs The New York Knicks</t>
  </si>
  <si>
    <t>Yothu Yindi Tribute Concert</t>
  </si>
  <si>
    <t>A special tribute that recognises the contribution and the legacy that Yothu Yindi has made to our Indigenous voice on the National and International stage.</t>
  </si>
  <si>
    <t>Volumz Series 2 Ep 14</t>
  </si>
  <si>
    <t>Katherine Gorge</t>
  </si>
  <si>
    <t>Alice Dunes</t>
  </si>
  <si>
    <t>Our Science Questors learn about Indigenous architect Douglas Cardinal, and An'ostin makes a lean-to in the woods.</t>
  </si>
  <si>
    <t>Big Bang</t>
  </si>
  <si>
    <t>The children walk among the termite mounds, they notice ants all over the ground, they wanted to catch an echidna for a stew. Then they heard a strange voice coming from the billabong.</t>
  </si>
  <si>
    <t>Run Echidna Run</t>
  </si>
  <si>
    <t>There are maar keny bonar, six seasons. Birak is hot time, time for djiba-djobaliny, swimming time.</t>
  </si>
  <si>
    <t>Seasons And Weather</t>
  </si>
  <si>
    <t>Important packages must be delivered by the friends but Joe can't run and jump through the forest as well as Nina and Buddy and feels useless until Kookum helps him realize that his special skill.</t>
  </si>
  <si>
    <t>Package Run</t>
  </si>
  <si>
    <t>Do you know that Nanny Tuta really likes pancakes? Today Tuta will make a pancake dough and the Fox will help her. But where is the big spoon?</t>
  </si>
  <si>
    <t>Pancakes</t>
  </si>
  <si>
    <t>Not far from Barkar, Bob asks Spartakus about his past. He then tells how, when he was a child, he saw his family massacred by the Gladiators, then how he became a Gladiator.</t>
  </si>
  <si>
    <t>Twisted Rainbow, The</t>
  </si>
  <si>
    <t>It's a mission that smacks of a needle in a haystack; the boys are in a hot-air balloon above Canberra to spot an incredibly elusive and rare Albino Kangaroo.</t>
  </si>
  <si>
    <t>Albino Kangaroo</t>
  </si>
  <si>
    <t>Nico has fun camouflaging himself and, not knowing how to stop, comes close to triggering an accident.</t>
  </si>
  <si>
    <t>Hide And Seek</t>
  </si>
  <si>
    <t>Julie declares herself a tightrope walker and, unaware that she does not yet have the skills, insists on walking a high tightrope right away.</t>
  </si>
  <si>
    <t>Julie's Rodeo</t>
  </si>
  <si>
    <t>Te Rima O Kopu</t>
  </si>
  <si>
    <t>On Australian Shores: Survivor Stories</t>
  </si>
  <si>
    <t>In the 1970s and 1980s, Kimberley Aboriginal workers were involved in weed spraying campaigns organised by the Agricultural Protection Board of WA. They received no training or protective equipment.</t>
  </si>
  <si>
    <t>Desdemona is touched by her friends' worry about her in the wake of her relapse, particularly Cece, who she is still estranged from.</t>
  </si>
  <si>
    <t>Shortland Street Series 4 2022 Ep 163</t>
  </si>
  <si>
    <t>SBS News presenter Janice Petersen and actor Dane Simpson are in the Cook Up kitchen with Adam to create some easy chickpea recipes.</t>
  </si>
  <si>
    <t>Chickpeas</t>
  </si>
  <si>
    <t>Molly and Tooey make an exhibit to honor Big Sulky, Qyah's oldest tree, after a windstorm knocks it down. Molly and Tooey organize a Funny Face Competition.</t>
  </si>
  <si>
    <t>Big Sulky / Funny Face Competition</t>
  </si>
  <si>
    <t>Take home readers - best day ever for Little J, and worst day ever for Levi!</t>
  </si>
  <si>
    <t>Levi Learns</t>
  </si>
  <si>
    <t>The children go down to the Paperbark Billabong hoping to see the strange creature which the Elder Moort tells them lives in the water. Moort describes the noise made by the creature as 'Baoloo-oo'.</t>
  </si>
  <si>
    <t>Billabong Baoloo-Oo</t>
  </si>
  <si>
    <t>A large and imposing creature similar to Bigfoot, the Sabe, appears to teach the boy about the Law of Honesty.</t>
  </si>
  <si>
    <t>Sabe (Honesty)</t>
  </si>
  <si>
    <t>Fuzzy tries to protect Yar by telling him to blend in, but learns that sometimes standing out is better.</t>
  </si>
  <si>
    <t>Yarn For Yar</t>
  </si>
  <si>
    <t xml:space="preserve">q </t>
  </si>
  <si>
    <t>A short film about two cousins who go butterfishing at Point Pearce in South Australia.They reconnect with family, talk history and find out who gets the biggest catch.</t>
  </si>
  <si>
    <t>Butterfish Mob, The</t>
  </si>
  <si>
    <t>This film explores the dilemma of what to do with McMillan's Stick, the walking cane owned by the explorer and mass murderer Angus McMillan of Gippsland, Victoria.</t>
  </si>
  <si>
    <t>McMillan's Stick</t>
  </si>
  <si>
    <t>The 77 Percent</t>
  </si>
  <si>
    <t>Africa is home to a large number of youth as they constitute 77 per cent of the continent's population. A few ambitious youngsters come together to share their vision for the continent's future.</t>
  </si>
  <si>
    <t>The 77 Percent Ep 104</t>
  </si>
  <si>
    <t>GERMANY</t>
  </si>
  <si>
    <t>Yaegl Country - Yamba NSW Part 1</t>
  </si>
  <si>
    <t>Nitv News Update 2023 Ep 88</t>
  </si>
  <si>
    <t>Stretching more than 1,000 km west of the Andes Mountains, the Atacama Desert is the world's driest non-polar region. Here are ominous volcanoes, dramatic geysers and dazzling flamingo colonies.</t>
  </si>
  <si>
    <t>Atacama Desert, Chile</t>
  </si>
  <si>
    <t xml:space="preserve">Going Places With Ernie Dingo  </t>
  </si>
  <si>
    <t>Ernie visits the Queensland coastal town of Hervey Bay and meets a Butchulla musician, a couple focused on eco-tourism, and a man who shows off the migrating humpback whales.</t>
  </si>
  <si>
    <t>Hervey Bay</t>
  </si>
  <si>
    <t>The Porter</t>
  </si>
  <si>
    <t xml:space="preserve">a l v </t>
  </si>
  <si>
    <t>Junior takes a risky new angle on Queenie's numbers game. Marlene's split focus leads to a mother's worst nightmare. Zeke seizes an opportunity to show the power of unity. Lucy bets on herself.</t>
  </si>
  <si>
    <t>Porter Series 1 Ep 6, The</t>
  </si>
  <si>
    <t>Tank Girl</t>
  </si>
  <si>
    <t>In this laugh-a-minute, futuristic thriller, a mega-villain (Malcolm McDowell) controls the world's water supply, and it's up to Tank Girl (Lori Petty) and her outrageous cohorts to end his reign.</t>
  </si>
  <si>
    <t>Characters Of Broome</t>
  </si>
  <si>
    <t>Sally has many a story to tell about her life and the unique richness and influences of being raised in the multicultural community of Broome.</t>
  </si>
  <si>
    <t>Sally Bin Demin</t>
  </si>
  <si>
    <t>Just Another Day In Indulkana</t>
  </si>
  <si>
    <t>This First Nations short film explores the intergenerational effects of the transition from traditional Anangu life prior to first contact through to contemporary life in Indulkana Community.</t>
  </si>
  <si>
    <t>Volumz Series 2 Ep 15</t>
  </si>
  <si>
    <t>Arnhern Land</t>
  </si>
  <si>
    <t>Todd River</t>
  </si>
  <si>
    <t>Visit with Elder Woody Morrison who shares about how it all began - from an Indigenous perspective and we learn some of the science of the big bang.</t>
  </si>
  <si>
    <t>Cosmos</t>
  </si>
  <si>
    <t>Elder Moort wanted goats milk to drink, he sent the boys into the gorges looking for a herd of goats. They brought back a billy goat. Elder Moort yelled out to the boys - 'This is not a milking goat!'</t>
  </si>
  <si>
    <t>Desert Billy Goats</t>
  </si>
  <si>
    <t>Celebrate Nyoongar Culture and learn more about our country with Waabiny Time</t>
  </si>
  <si>
    <t>Waabiny Time Series 2 Ep 1</t>
  </si>
  <si>
    <t>Joe's concerned that a lacrosse game against a new opponent is one his team will lose so he fakes an illness but when Smudge gets into trouble Joe realizes he must tell the truth and lead the rescue.</t>
  </si>
  <si>
    <t>Big Game, The</t>
  </si>
  <si>
    <t>The Fox is coming to visit Nanny Tuta and she is setting a beautiful table. Help Tuta to find her missing cup!</t>
  </si>
  <si>
    <t>Set A Table</t>
  </si>
  <si>
    <t>In the absence of his passengers, Tehrig is captured by Ringnar, leader of the fjord brigands.</t>
  </si>
  <si>
    <t>High Risk Highrise</t>
  </si>
  <si>
    <t>It's an invitation-only trip for the well-traveled hosts to the remote Crocodile Islands located off the coast of North East Arnhem Land - a small speck of sand in the Arafura Sea.</t>
  </si>
  <si>
    <t>Croc Island Rangers</t>
  </si>
  <si>
    <t>Pam is fearful when people talk to her about ghosts. It is only in a funny adventure that she will be able to distinguish the true from the false.</t>
  </si>
  <si>
    <t>Haunted Wreck, The</t>
  </si>
  <si>
    <t>Nico has bad manners and it is only when he is confronted with Orote, a prehistoric man with no good manners, that Nico will become aware that certain behaviors are not pleasant for others.</t>
  </si>
  <si>
    <t>Nico Has No Manners</t>
  </si>
  <si>
    <t>Te Ono O Whitianaunau</t>
  </si>
  <si>
    <t xml:space="preserve">Wiyi Yani U Thangani </t>
  </si>
  <si>
    <t>Wiyi Yani U Thangani (Women's Voices) is the story of strength, resilience, sovereignty and power that has been told by the voices of First Nations women and girls.</t>
  </si>
  <si>
    <t>Wiyi Yani U Thangani</t>
  </si>
  <si>
    <t>Madonna is annoyed by the continued pranks of an overly amused Logan, who finds her reactions entertaining. When his japes escalate, Madonna snaps.</t>
  </si>
  <si>
    <t>Shortland Street Series 4 2022 Ep 164</t>
  </si>
  <si>
    <t>This week we're celebrating NAIDOC Week. Starting it off, Adam and the Cook Up kitchen hosts Gumbaynggirr man Kyah Lulman and proud Whadjuk Noongar woman Narelda Jacobs.</t>
  </si>
  <si>
    <t>Naidoc: Warrigal Greens</t>
  </si>
  <si>
    <t>Molly and Vera accompany scientists to a dinosaur excavation site. Then, The Sassy Ladies of Saskatoon are back in search of a glacier they saw 30 years ago.</t>
  </si>
  <si>
    <t>Going Toe To Toe With A Dinosaur / Sassy Ladies On Ice</t>
  </si>
  <si>
    <t>Big Cuz tries to convince Nanna she's ready for a puppy with the help of Puppy J.</t>
  </si>
  <si>
    <t>Puppy</t>
  </si>
  <si>
    <t>Elder Moort goes fishing and is keen to show the children what an experienced hunter he is. He spots a long neck turtle in the swamp and positions himself on a log only to feel it move beneath him.</t>
  </si>
  <si>
    <t>Crocodile In A Swamp</t>
  </si>
  <si>
    <t>A Beaver scurries up to the boy from behind a fallen tree to provide the Law of Wisdom.</t>
  </si>
  <si>
    <t>Beaver (Wisdom)</t>
  </si>
  <si>
    <t>Nan's story gives Fuzzy and Cat an understanding of the real meaning of sorry.</t>
  </si>
  <si>
    <t>Sorry</t>
  </si>
  <si>
    <t>The story of Uncle Willie Thaiday, a hard-working father who defiantly stood up for the rights of his family during the oppressive Protectionist Act in Queensland during the 1940s and 1950s.</t>
  </si>
  <si>
    <t>Uncle Willie</t>
  </si>
  <si>
    <t>Artist Peter Waples-Crowe feels pushed to the outer of Aboriginal culture because he's queer. He tackles questions of identity, collaborates on genderless fashion and opens his solo exhibition.</t>
  </si>
  <si>
    <t>Inside Out</t>
  </si>
  <si>
    <t>Nitv News: Nula 2023</t>
  </si>
  <si>
    <t>The latest news from the oldest living culture, join Natalie Ahmat and the team of NITV journalists for stories from an Indigenous perspective.</t>
  </si>
  <si>
    <t>Nitv News: Nula 2023 Ep 17</t>
  </si>
  <si>
    <t xml:space="preserve">Bamay </t>
  </si>
  <si>
    <t>This episode of Bamay showcases beautiful Arrernte and Warlpiri Country - with locations such as Mparntwe Alice Springs and the Ellery Creek Big Hole.</t>
  </si>
  <si>
    <t>Walpiri Country - Tanami Desert</t>
  </si>
  <si>
    <t xml:space="preserve"> A slow TV showcase of the stunning landscapes found in Ngunawal, Wiradjuri and Ngarigo Country along the waters of the Murrumbidgee River.</t>
  </si>
  <si>
    <t>Murrumbidgee River - Ngunawal, Wiradjuri &amp; Ngarigo Country</t>
  </si>
  <si>
    <t>Undiscovered Vistas</t>
  </si>
  <si>
    <t>A rugged, sky-high plain in the remote heart of Bolivia, the Andean Altiplano lays claim to towering snow-capped peaks, glowing multicoloured lagoons and the world's largest salt desert.</t>
  </si>
  <si>
    <t>Andean Altiplano, Bolivia</t>
  </si>
  <si>
    <t>Duckrockers</t>
  </si>
  <si>
    <t>Once Upon A Time In Grey Lynn</t>
  </si>
  <si>
    <t>The Silver Brumby</t>
  </si>
  <si>
    <t>During a violent storm in the Victorian Highlands, a mother tells her frightened daughter a fable about a great silver brumby who must find its place among its kind. (Russell Crowe, Caroline Goodall)</t>
  </si>
  <si>
    <t>Barbershop 2: Back In Business</t>
  </si>
  <si>
    <t xml:space="preserve">Going Places With Ernie Dingo </t>
  </si>
  <si>
    <t>Ernie explores the Queensland's Gold Coast Hinterland region first with a hot air balloonist, then through eyes of an artist, and lastly with the experiences of a young Traditional owner.</t>
  </si>
  <si>
    <t>Gold Coast Hinterland</t>
  </si>
  <si>
    <t>Songlines on Screen</t>
  </si>
  <si>
    <t>Yarripiri the giant ancestral taipan created the Jardiwanpa Songline through his journey, bringing songs, law and the Jardiwanpa fire ceremony to Warlpiri people.</t>
  </si>
  <si>
    <t>Yarripiri's Journey</t>
  </si>
  <si>
    <t>Volumz Series 2 Ep 16</t>
  </si>
  <si>
    <t>Kakadu</t>
  </si>
  <si>
    <t>Rock out with us as we make some noise and learn about the scientific wonders of music with musicians Gregory Coyes and Sheryl Sewepagaham.</t>
  </si>
  <si>
    <t>Science Of Music</t>
  </si>
  <si>
    <t>The children go down to the river to catch some mud crabs for dinner. Boya rescues a Joey kangaroo and makes a new friend. All their hard work is wasted as the mud crabs all get away except for one.</t>
  </si>
  <si>
    <t>Boya's Pet Mud Crab</t>
  </si>
  <si>
    <t>Waabiny Time Series 2 Ep 2</t>
  </si>
  <si>
    <t>When Chief Madwe runs out of jam, Buddy and the kids decide to pick fresh blueberries for him to make more jam.</t>
  </si>
  <si>
    <t>Berry Good Adventure, A</t>
  </si>
  <si>
    <t>The day has come when our friend Fennec is flying back home to Africa, so Tuta helps him packing for his travel. How does the Fox feel about it?</t>
  </si>
  <si>
    <t>Packing</t>
  </si>
  <si>
    <t>The heroes meet Tutankhaton, young heir to the throne of Egypt, who will soon become Pharaoh.</t>
  </si>
  <si>
    <t>Boy Pharoah, The</t>
  </si>
  <si>
    <t>Join Kamil and Kayne on a Top End croc tale tinged with urgency and jeopardy and featuring some of the most spectacular scenery in the country.</t>
  </si>
  <si>
    <t>Croc Eggs</t>
  </si>
  <si>
    <t>Julie does not believe that unicorns exist. During the funny adventure she will become aware that wonderful creatures can also exist in real life.</t>
  </si>
  <si>
    <t>Julie And The Sea Unicorn</t>
  </si>
  <si>
    <t>Pam learns that some liquids, even in small amounts, can be harmful to streams and their inhabitants.</t>
  </si>
  <si>
    <t>Water Rescue!</t>
  </si>
  <si>
    <t>Blinky Bill Movie</t>
  </si>
  <si>
    <t>Convinced that his long-lost father is still alive, the adventurous koala Blinky Bill embarks on a journey through the Australian outback to bring him home.</t>
  </si>
  <si>
    <t>Songlines</t>
  </si>
  <si>
    <t>Steve Jamijinpa Patrick embarks on an epic journey to rediscover the secrets of how to make rain, Warlpiri-style.</t>
  </si>
  <si>
    <t>Ngapa Jukurrpa - Water Songline</t>
  </si>
  <si>
    <t>Bush Bands Bash</t>
  </si>
  <si>
    <t>Bush Bands Bash is the biggest concert on the Alice Springs calendar and one of the most vibrant Indigenous events in Australia.</t>
  </si>
  <si>
    <t>Series 1 Ep 4</t>
  </si>
  <si>
    <t xml:space="preserve">Power To The People </t>
  </si>
  <si>
    <t>Situated in Canada's 'Saudi Arabia' of wind, three Mi'gmaq communities faced an uphill struggle to stake their claim in the Gaspe Bay's booming wind energy sector.</t>
  </si>
  <si>
    <t>Listuguj</t>
  </si>
  <si>
    <t>Chuck And The First People's Kitchen</t>
  </si>
  <si>
    <t>Chuck visits Scotchfort where he fishes and cook eel.</t>
  </si>
  <si>
    <t>Abegweit</t>
  </si>
  <si>
    <t>Nitv News Update 2023 Ep 89</t>
  </si>
  <si>
    <t>The Last Land - Gespe'gewa'gi</t>
  </si>
  <si>
    <t>The Listuguj Rangers, a fully Indigenous force, patrol the waters, enforcing safety and conservation. We get a glimpse of life before the rangers, when tensions between fishers and police ran high.</t>
  </si>
  <si>
    <t>Rangers, The</t>
  </si>
  <si>
    <t>Black Mamba: Kiss Of Death</t>
  </si>
  <si>
    <t>She's the deadliest snake on the planet, but will she outwit her greatest enemy and complete her mission; to safely deliver the next generation of silver killers into Mamba Valley?</t>
  </si>
  <si>
    <t xml:space="preserve">Alone Australia </t>
  </si>
  <si>
    <t xml:space="preserve">l w </t>
  </si>
  <si>
    <t>Alone Australia Series 1 Ep 7</t>
  </si>
  <si>
    <t>Fallen</t>
  </si>
  <si>
    <t>After years of haunting silence, Tom returns to his grandmother's country, seeking the permission of Lawmen to learn Dhambul, the Morning Star ceremony.</t>
  </si>
  <si>
    <t>Finding Mawiranga</t>
  </si>
  <si>
    <t>Hosted by Alec Doomadgee, Volumz brings you music and interviews highlighting the best of the Australian Indigenous music scene.</t>
  </si>
  <si>
    <t>Series 3 Ep 1</t>
  </si>
  <si>
    <t>ADVENTURE</t>
  </si>
  <si>
    <t>AFL</t>
  </si>
  <si>
    <t>MOTORSPORTS</t>
  </si>
  <si>
    <t>RUGBY LEAGUE</t>
  </si>
  <si>
    <t>BOXING</t>
  </si>
  <si>
    <t>FOOTBALL</t>
  </si>
  <si>
    <t>RUGBY UNION</t>
  </si>
  <si>
    <t>NATURAL HISTORY</t>
  </si>
  <si>
    <t>DOCUMENTARY SERIES</t>
  </si>
  <si>
    <t xml:space="preserve"> 2023 is a watershed year: every school in Australia is to receive the rollout of
consent education and the word 'consent' is on everyone's lips. In this episode we
want to make sure we're getting the messaging right and investigate what needs
to be done to undo the deeply engrained lessons of fear, shame and entitlement
that have led to so much sexual dysfunction and harm across our society.</t>
  </si>
  <si>
    <t>FEATURE DOCUMENTARY</t>
  </si>
  <si>
    <t>MOVIE</t>
  </si>
  <si>
    <t>A look behind the scenes at the Lewa Wildlife Conservancy in Kenya and the Northern Rangelands Trust's conservation work. Dr Matthew Mutinda and his team fight tirelessly to save the last remaining animals of Africa's endangered species.</t>
  </si>
  <si>
    <t>CURRENT AFFAIRS</t>
  </si>
  <si>
    <t>LATE NIGHT MOVIE</t>
  </si>
  <si>
    <t xml:space="preserve">OVER THE BLACK DOT </t>
  </si>
  <si>
    <t>An Aryan Brotherhood fugitive and his ruthless girlfiend take a black family hostage, only to find their wits matched by a bitter ex-con hell-ben on saving his estranged family from murder.</t>
  </si>
  <si>
    <t xml:space="preserve">YOKAYI FOOTY </t>
  </si>
  <si>
    <t>The real story of the notorious Queens, NY crime syndicate known as the Supreme Team, as told by its two leaders, Kenneth “Supreme” McGriff and Gerald “Prince” Miller.</t>
  </si>
  <si>
    <t>FAMILY MOVIE</t>
  </si>
  <si>
    <r>
      <t>The continuing adventures of the barbers at Calvin's </t>
    </r>
    <r>
      <rPr>
        <sz val="11"/>
        <color rgb="FF5F6368"/>
        <rFont val="Arial"/>
        <family val="2"/>
      </rPr>
      <t>Barbershop</t>
    </r>
    <r>
      <rPr>
        <sz val="11"/>
        <color rgb="FF4D5156"/>
        <rFont val="Arial"/>
        <family val="2"/>
      </rPr>
      <t>. Gina, a stylist at the beauty shop next door, is now trying to cut in on his business.</t>
    </r>
  </si>
  <si>
    <t xml:space="preserve"> An eight-part prequel to the smash hit movie Sione’s Wedding, Duckrockers is a fresh, funny, heart-warming show about Pacific Island teenagers coming of age in inner-city Auckland in 1984. </t>
  </si>
  <si>
    <t>COMEDY SERIES</t>
  </si>
  <si>
    <t>TBC</t>
  </si>
  <si>
    <t xml:space="preserve"> Detective John Hobbes witnesses the execution of a demonic serial killer, Edgar Reese. However, the killings resume and are very similar to the style of Reese.</t>
  </si>
  <si>
    <t>Week 19: Sunday 7th May to Saturday 13th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</si>
</sst>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4D5156"/>
      <name val="Arial"/>
      <family val="2"/>
    </font>
    <font>
      <sz val="11"/>
      <color rgb="FF5F6368"/>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
    <xf numFmtId="0" fontId="0" fillId="0" borderId="0" xfId="0"/>
    <xf numFmtId="0" fontId="0" fillId="0" borderId="0" xfId="0" applyAlignment="1">
      <alignment wrapText="1"/>
    </xf>
    <xf numFmtId="0" fontId="17" fillId="33" borderId="0" xfId="0" applyFont="1" applyFill="1"/>
    <xf numFmtId="0" fontId="17" fillId="0" borderId="0" xfId="0" applyFont="1" applyAlignment="1">
      <alignment horizontal="center" vertical="center"/>
    </xf>
    <xf numFmtId="0" fontId="17" fillId="33" borderId="0" xfId="0" applyFont="1" applyFill="1" applyAlignment="1">
      <alignment horizontal="center" vertical="center"/>
    </xf>
    <xf numFmtId="0" fontId="13" fillId="34" borderId="0" xfId="16" applyFont="1" applyFill="1" applyAlignment="1">
      <alignment horizontal="center" vertical="center" wrapText="1"/>
    </xf>
    <xf numFmtId="0" fontId="0" fillId="35" borderId="0" xfId="0" applyFill="1" applyAlignment="1">
      <alignment vertical="top" wrapText="1"/>
    </xf>
    <xf numFmtId="0" fontId="0" fillId="35" borderId="0" xfId="0" applyFill="1"/>
    <xf numFmtId="0" fontId="0" fillId="35" borderId="0" xfId="0" applyFill="1" applyAlignment="1">
      <alignment wrapText="1"/>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wrapText="1"/>
    </xf>
    <xf numFmtId="0" fontId="0" fillId="0" borderId="0" xfId="0" applyFill="1" applyAlignment="1">
      <alignment horizontal="center" vertical="center"/>
    </xf>
    <xf numFmtId="0" fontId="0" fillId="0" borderId="0" xfId="0" applyFill="1" applyAlignment="1">
      <alignment vertical="top" wrapText="1"/>
    </xf>
    <xf numFmtId="0" fontId="0" fillId="0" borderId="0" xfId="0"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157253</xdr:colOff>
      <xdr:row>0</xdr:row>
      <xdr:rowOff>1943100</xdr:rowOff>
    </xdr:to>
    <xdr:pic>
      <xdr:nvPicPr>
        <xdr:cNvPr id="2" name="Picture 1">
          <a:extLst>
            <a:ext uri="{FF2B5EF4-FFF2-40B4-BE49-F238E27FC236}">
              <a16:creationId xmlns:a16="http://schemas.microsoft.com/office/drawing/2014/main" id="{F357287E-59F2-4DF6-91E0-5F4B8F0F1D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777378"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5"/>
  <sheetViews>
    <sheetView tabSelected="1" topLeftCell="A70" workbookViewId="0">
      <selection activeCell="K7" sqref="K7"/>
    </sheetView>
  </sheetViews>
  <sheetFormatPr defaultRowHeight="15" x14ac:dyDescent="0.25"/>
  <cols>
    <col min="1" max="1" width="13.28515625" customWidth="1"/>
    <col min="3" max="3" width="38.7109375" customWidth="1"/>
    <col min="4" max="4" width="31.5703125" customWidth="1"/>
    <col min="10" max="10" width="23.140625" style="3" customWidth="1"/>
    <col min="11" max="11" width="43.140625" style="1" customWidth="1"/>
    <col min="13" max="13" width="17.5703125" customWidth="1"/>
    <col min="14" max="14" width="10.85546875" customWidth="1"/>
  </cols>
  <sheetData>
    <row r="1" spans="1:14" ht="153.75" customHeight="1" x14ac:dyDescent="0.25">
      <c r="A1" s="9"/>
      <c r="B1" s="9"/>
      <c r="C1" s="1"/>
      <c r="D1" s="1"/>
      <c r="E1" s="9"/>
      <c r="F1" s="9"/>
      <c r="G1" s="9"/>
      <c r="H1" s="9"/>
      <c r="I1" s="12"/>
      <c r="J1" s="12"/>
      <c r="K1" s="13"/>
      <c r="L1" s="12"/>
      <c r="M1" s="12"/>
      <c r="N1" s="12"/>
    </row>
    <row r="2" spans="1:14" s="10" customFormat="1" x14ac:dyDescent="0.25">
      <c r="A2" s="10" t="s">
        <v>521</v>
      </c>
      <c r="C2" s="11"/>
      <c r="D2" s="11"/>
      <c r="K2" s="11"/>
    </row>
    <row r="3" spans="1:14" x14ac:dyDescent="0.25">
      <c r="A3" t="s">
        <v>0</v>
      </c>
      <c r="B3" t="s">
        <v>1</v>
      </c>
      <c r="C3" t="s">
        <v>2</v>
      </c>
      <c r="D3" t="s">
        <v>6</v>
      </c>
      <c r="E3" t="s">
        <v>9</v>
      </c>
      <c r="F3" t="s">
        <v>7</v>
      </c>
      <c r="G3" t="s">
        <v>3</v>
      </c>
      <c r="H3" t="s">
        <v>4</v>
      </c>
      <c r="I3" t="s">
        <v>8</v>
      </c>
      <c r="K3" s="1" t="s">
        <v>5</v>
      </c>
      <c r="L3" t="s">
        <v>10</v>
      </c>
      <c r="M3" t="s">
        <v>11</v>
      </c>
      <c r="N3" t="s">
        <v>12</v>
      </c>
    </row>
    <row r="4" spans="1:14" ht="75" x14ac:dyDescent="0.25">
      <c r="A4" t="str">
        <f>"2023-05-07"</f>
        <v>2023-05-07</v>
      </c>
      <c r="B4" t="str">
        <f>"0500"</f>
        <v>0500</v>
      </c>
      <c r="C4" t="s">
        <v>13</v>
      </c>
      <c r="D4" t="s">
        <v>17</v>
      </c>
      <c r="E4" t="str">
        <f>"02"</f>
        <v>02</v>
      </c>
      <c r="F4">
        <v>10</v>
      </c>
      <c r="G4" t="s">
        <v>14</v>
      </c>
      <c r="H4" t="s">
        <v>15</v>
      </c>
      <c r="I4" t="s">
        <v>18</v>
      </c>
      <c r="J4" s="2"/>
      <c r="K4" s="1" t="s">
        <v>16</v>
      </c>
      <c r="L4">
        <v>2011</v>
      </c>
      <c r="M4" t="s">
        <v>19</v>
      </c>
    </row>
    <row r="5" spans="1:14" ht="30" x14ac:dyDescent="0.25">
      <c r="A5" t="str">
        <f>"2023-05-07"</f>
        <v>2023-05-07</v>
      </c>
      <c r="B5" t="str">
        <f>"0600"</f>
        <v>0600</v>
      </c>
      <c r="C5" t="s">
        <v>20</v>
      </c>
      <c r="D5" t="s">
        <v>23</v>
      </c>
      <c r="E5" t="str">
        <f>"02"</f>
        <v>02</v>
      </c>
      <c r="F5">
        <v>7</v>
      </c>
      <c r="G5" t="s">
        <v>21</v>
      </c>
      <c r="I5" t="s">
        <v>18</v>
      </c>
      <c r="J5" s="2"/>
      <c r="K5" s="1" t="s">
        <v>22</v>
      </c>
      <c r="L5">
        <v>2019</v>
      </c>
      <c r="M5" t="s">
        <v>19</v>
      </c>
    </row>
    <row r="6" spans="1:14" ht="30" x14ac:dyDescent="0.25">
      <c r="A6" t="str">
        <f>"2023-05-07"</f>
        <v>2023-05-07</v>
      </c>
      <c r="B6" t="str">
        <f>"0625"</f>
        <v>0625</v>
      </c>
      <c r="C6" t="s">
        <v>20</v>
      </c>
      <c r="D6" t="s">
        <v>25</v>
      </c>
      <c r="E6" t="str">
        <f>"02"</f>
        <v>02</v>
      </c>
      <c r="F6">
        <v>8</v>
      </c>
      <c r="G6" t="s">
        <v>21</v>
      </c>
      <c r="I6" t="s">
        <v>18</v>
      </c>
      <c r="J6" s="2"/>
      <c r="K6" s="1" t="s">
        <v>22</v>
      </c>
      <c r="L6">
        <v>2019</v>
      </c>
      <c r="M6" t="s">
        <v>19</v>
      </c>
    </row>
    <row r="7" spans="1:14" ht="75" x14ac:dyDescent="0.25">
      <c r="A7" t="str">
        <f>"2023-05-07"</f>
        <v>2023-05-07</v>
      </c>
      <c r="B7" t="str">
        <f>"0650"</f>
        <v>0650</v>
      </c>
      <c r="C7" t="s">
        <v>26</v>
      </c>
      <c r="D7" t="s">
        <v>28</v>
      </c>
      <c r="E7" t="str">
        <f>"02"</f>
        <v>02</v>
      </c>
      <c r="F7">
        <v>11</v>
      </c>
      <c r="G7" t="s">
        <v>21</v>
      </c>
      <c r="I7" t="s">
        <v>18</v>
      </c>
      <c r="J7" s="2"/>
      <c r="K7" s="1" t="s">
        <v>27</v>
      </c>
      <c r="L7">
        <v>2018</v>
      </c>
      <c r="M7" t="s">
        <v>29</v>
      </c>
    </row>
    <row r="8" spans="1:14" ht="45" x14ac:dyDescent="0.25">
      <c r="A8" t="str">
        <f>"2023-05-07"</f>
        <v>2023-05-07</v>
      </c>
      <c r="B8" t="str">
        <f>"0715"</f>
        <v>0715</v>
      </c>
      <c r="C8" t="s">
        <v>30</v>
      </c>
      <c r="D8" t="s">
        <v>32</v>
      </c>
      <c r="E8" t="str">
        <f>"01"</f>
        <v>01</v>
      </c>
      <c r="F8">
        <v>2</v>
      </c>
      <c r="G8" t="s">
        <v>21</v>
      </c>
      <c r="I8" t="s">
        <v>18</v>
      </c>
      <c r="J8" s="2"/>
      <c r="K8" s="1" t="s">
        <v>31</v>
      </c>
      <c r="L8">
        <v>2016</v>
      </c>
      <c r="M8" t="s">
        <v>19</v>
      </c>
    </row>
    <row r="9" spans="1:14" ht="45" x14ac:dyDescent="0.25">
      <c r="A9" t="str">
        <f>"2023-05-07"</f>
        <v>2023-05-07</v>
      </c>
      <c r="B9" t="str">
        <f>"0730"</f>
        <v>0730</v>
      </c>
      <c r="C9" t="s">
        <v>33</v>
      </c>
      <c r="D9" t="s">
        <v>35</v>
      </c>
      <c r="E9" t="str">
        <f>"01"</f>
        <v>01</v>
      </c>
      <c r="F9">
        <v>9</v>
      </c>
      <c r="G9" t="s">
        <v>21</v>
      </c>
      <c r="I9" t="s">
        <v>18</v>
      </c>
      <c r="J9" s="2"/>
      <c r="K9" s="1" t="s">
        <v>34</v>
      </c>
      <c r="L9">
        <v>2009</v>
      </c>
      <c r="M9" t="s">
        <v>36</v>
      </c>
    </row>
    <row r="10" spans="1:14" ht="30" x14ac:dyDescent="0.25">
      <c r="A10" t="str">
        <f>"2023-05-07"</f>
        <v>2023-05-07</v>
      </c>
      <c r="B10" t="str">
        <f>"0755"</f>
        <v>0755</v>
      </c>
      <c r="C10" t="s">
        <v>37</v>
      </c>
      <c r="D10" t="s">
        <v>39</v>
      </c>
      <c r="E10" t="str">
        <f>"03"</f>
        <v>03</v>
      </c>
      <c r="F10">
        <v>2</v>
      </c>
      <c r="G10" t="s">
        <v>21</v>
      </c>
      <c r="I10" t="s">
        <v>18</v>
      </c>
      <c r="J10" s="2"/>
      <c r="K10" s="1" t="s">
        <v>38</v>
      </c>
      <c r="L10">
        <v>0</v>
      </c>
      <c r="M10" t="s">
        <v>40</v>
      </c>
    </row>
    <row r="11" spans="1:14" ht="75" x14ac:dyDescent="0.25">
      <c r="A11" t="str">
        <f>"2023-05-07"</f>
        <v>2023-05-07</v>
      </c>
      <c r="B11" t="str">
        <f>"0805"</f>
        <v>0805</v>
      </c>
      <c r="C11" t="s">
        <v>41</v>
      </c>
      <c r="D11" t="s">
        <v>43</v>
      </c>
      <c r="E11" t="str">
        <f>"01"</f>
        <v>01</v>
      </c>
      <c r="F11">
        <v>14</v>
      </c>
      <c r="G11" t="s">
        <v>21</v>
      </c>
      <c r="I11" t="s">
        <v>18</v>
      </c>
      <c r="J11" s="2"/>
      <c r="K11" s="1" t="s">
        <v>42</v>
      </c>
      <c r="L11">
        <v>2020</v>
      </c>
      <c r="M11" t="s">
        <v>29</v>
      </c>
    </row>
    <row r="12" spans="1:14" ht="75" x14ac:dyDescent="0.25">
      <c r="A12" t="str">
        <f>"2023-05-07"</f>
        <v>2023-05-07</v>
      </c>
      <c r="B12" t="str">
        <f>"0815"</f>
        <v>0815</v>
      </c>
      <c r="C12" t="s">
        <v>44</v>
      </c>
      <c r="D12" t="s">
        <v>46</v>
      </c>
      <c r="E12" t="str">
        <f>"02"</f>
        <v>02</v>
      </c>
      <c r="F12">
        <v>6</v>
      </c>
      <c r="G12" t="s">
        <v>21</v>
      </c>
      <c r="I12" t="s">
        <v>18</v>
      </c>
      <c r="J12" s="2"/>
      <c r="K12" s="1" t="s">
        <v>45</v>
      </c>
      <c r="L12">
        <v>2021</v>
      </c>
      <c r="M12" t="s">
        <v>47</v>
      </c>
    </row>
    <row r="13" spans="1:14" ht="60" x14ac:dyDescent="0.25">
      <c r="A13" t="str">
        <f>"2023-05-07"</f>
        <v>2023-05-07</v>
      </c>
      <c r="B13" t="str">
        <f>"0820"</f>
        <v>0820</v>
      </c>
      <c r="C13" t="s">
        <v>48</v>
      </c>
      <c r="D13" t="s">
        <v>50</v>
      </c>
      <c r="E13" t="str">
        <f>"02"</f>
        <v>02</v>
      </c>
      <c r="F13">
        <v>1</v>
      </c>
      <c r="G13" t="s">
        <v>14</v>
      </c>
      <c r="I13" t="s">
        <v>18</v>
      </c>
      <c r="J13" s="2"/>
      <c r="K13" s="1" t="s">
        <v>49</v>
      </c>
      <c r="L13">
        <v>1987</v>
      </c>
      <c r="M13" t="s">
        <v>51</v>
      </c>
      <c r="N13" t="s">
        <v>24</v>
      </c>
    </row>
    <row r="14" spans="1:14" ht="60" x14ac:dyDescent="0.25">
      <c r="A14" t="str">
        <f>"2023-05-07"</f>
        <v>2023-05-07</v>
      </c>
      <c r="B14" t="str">
        <f>"0845"</f>
        <v>0845</v>
      </c>
      <c r="C14" t="s">
        <v>52</v>
      </c>
      <c r="D14" t="s">
        <v>54</v>
      </c>
      <c r="E14" t="str">
        <f>"02"</f>
        <v>02</v>
      </c>
      <c r="F14">
        <v>13</v>
      </c>
      <c r="G14" t="s">
        <v>21</v>
      </c>
      <c r="I14" t="s">
        <v>18</v>
      </c>
      <c r="J14" s="2"/>
      <c r="K14" s="1" t="s">
        <v>53</v>
      </c>
      <c r="L14">
        <v>2014</v>
      </c>
      <c r="M14" t="s">
        <v>19</v>
      </c>
    </row>
    <row r="15" spans="1:14" ht="75" x14ac:dyDescent="0.25">
      <c r="A15" t="str">
        <f>"2023-05-07"</f>
        <v>2023-05-07</v>
      </c>
      <c r="B15" t="str">
        <f>"0910"</f>
        <v>0910</v>
      </c>
      <c r="C15" t="s">
        <v>55</v>
      </c>
      <c r="D15" t="s">
        <v>57</v>
      </c>
      <c r="E15" t="str">
        <f>"03"</f>
        <v>03</v>
      </c>
      <c r="F15">
        <v>6</v>
      </c>
      <c r="G15" t="s">
        <v>21</v>
      </c>
      <c r="I15" t="s">
        <v>18</v>
      </c>
      <c r="J15" s="2"/>
      <c r="K15" s="1" t="s">
        <v>56</v>
      </c>
      <c r="L15">
        <v>2019</v>
      </c>
      <c r="M15" t="s">
        <v>29</v>
      </c>
    </row>
    <row r="16" spans="1:14" ht="75" x14ac:dyDescent="0.25">
      <c r="A16" t="str">
        <f>"2023-05-07"</f>
        <v>2023-05-07</v>
      </c>
      <c r="B16" t="str">
        <f>"0935"</f>
        <v>0935</v>
      </c>
      <c r="C16" t="s">
        <v>55</v>
      </c>
      <c r="D16" t="s">
        <v>59</v>
      </c>
      <c r="E16" t="str">
        <f>"03"</f>
        <v>03</v>
      </c>
      <c r="F16">
        <v>7</v>
      </c>
      <c r="G16" t="s">
        <v>21</v>
      </c>
      <c r="I16" t="s">
        <v>18</v>
      </c>
      <c r="J16" s="2"/>
      <c r="K16" s="1" t="s">
        <v>58</v>
      </c>
      <c r="L16">
        <v>2019</v>
      </c>
      <c r="M16" t="s">
        <v>29</v>
      </c>
    </row>
    <row r="17" spans="1:14" ht="30" x14ac:dyDescent="0.25">
      <c r="A17" s="7" t="str">
        <f>"2023-05-07"</f>
        <v>2023-05-07</v>
      </c>
      <c r="B17" s="7" t="str">
        <f>"1000"</f>
        <v>1000</v>
      </c>
      <c r="C17" s="7" t="s">
        <v>60</v>
      </c>
      <c r="D17" s="7" t="s">
        <v>63</v>
      </c>
      <c r="E17" s="7" t="str">
        <f>"2023"</f>
        <v>2023</v>
      </c>
      <c r="F17" s="7">
        <v>9</v>
      </c>
      <c r="G17" s="7" t="s">
        <v>61</v>
      </c>
      <c r="H17" s="7"/>
      <c r="I17" s="7" t="s">
        <v>18</v>
      </c>
      <c r="J17" s="5" t="s">
        <v>498</v>
      </c>
      <c r="K17" s="8" t="s">
        <v>62</v>
      </c>
      <c r="L17" s="7">
        <v>2023</v>
      </c>
      <c r="M17" s="7" t="s">
        <v>64</v>
      </c>
      <c r="N17" s="7"/>
    </row>
    <row r="18" spans="1:14" ht="45" x14ac:dyDescent="0.25">
      <c r="A18" s="7" t="str">
        <f>"2023-05-07"</f>
        <v>2023-05-07</v>
      </c>
      <c r="B18" s="7" t="str">
        <f>"1100"</f>
        <v>1100</v>
      </c>
      <c r="C18" s="7" t="s">
        <v>65</v>
      </c>
      <c r="D18" s="7" t="s">
        <v>67</v>
      </c>
      <c r="E18" s="7" t="str">
        <f>"2022"</f>
        <v>2022</v>
      </c>
      <c r="F18" s="7">
        <v>6</v>
      </c>
      <c r="G18" s="7" t="s">
        <v>61</v>
      </c>
      <c r="H18" s="7"/>
      <c r="I18" s="7" t="s">
        <v>18</v>
      </c>
      <c r="J18" s="5" t="s">
        <v>499</v>
      </c>
      <c r="K18" s="8" t="s">
        <v>66</v>
      </c>
      <c r="L18" s="7">
        <v>2022</v>
      </c>
      <c r="M18" s="7" t="s">
        <v>19</v>
      </c>
      <c r="N18" s="7"/>
    </row>
    <row r="19" spans="1:14" ht="75" x14ac:dyDescent="0.25">
      <c r="A19" s="7" t="str">
        <f>"2023-05-07"</f>
        <v>2023-05-07</v>
      </c>
      <c r="B19" s="7" t="str">
        <f>"1200"</f>
        <v>1200</v>
      </c>
      <c r="C19" s="7" t="s">
        <v>68</v>
      </c>
      <c r="D19" s="7" t="s">
        <v>70</v>
      </c>
      <c r="E19" s="7" t="str">
        <f>"2023"</f>
        <v>2023</v>
      </c>
      <c r="F19" s="7">
        <v>9</v>
      </c>
      <c r="G19" s="7" t="s">
        <v>61</v>
      </c>
      <c r="H19" s="7"/>
      <c r="I19" s="7" t="s">
        <v>18</v>
      </c>
      <c r="J19" s="5" t="s">
        <v>499</v>
      </c>
      <c r="K19" s="8" t="s">
        <v>69</v>
      </c>
      <c r="L19" s="7">
        <v>2023</v>
      </c>
      <c r="M19" s="7" t="s">
        <v>19</v>
      </c>
      <c r="N19" s="7"/>
    </row>
    <row r="20" spans="1:14" ht="30" x14ac:dyDescent="0.25">
      <c r="A20" s="7" t="str">
        <f>"2023-05-07"</f>
        <v>2023-05-07</v>
      </c>
      <c r="B20" s="7" t="str">
        <f>"1230"</f>
        <v>1230</v>
      </c>
      <c r="C20" s="7" t="s">
        <v>71</v>
      </c>
      <c r="D20" s="7" t="s">
        <v>73</v>
      </c>
      <c r="E20" s="7" t="str">
        <f>"2020"</f>
        <v>2020</v>
      </c>
      <c r="F20" s="7">
        <v>1</v>
      </c>
      <c r="G20" s="7" t="s">
        <v>61</v>
      </c>
      <c r="H20" s="7"/>
      <c r="I20" s="7" t="s">
        <v>18</v>
      </c>
      <c r="J20" s="5" t="s">
        <v>500</v>
      </c>
      <c r="K20" s="8" t="s">
        <v>72</v>
      </c>
      <c r="L20" s="7">
        <v>2020</v>
      </c>
      <c r="M20" s="7" t="s">
        <v>19</v>
      </c>
      <c r="N20" s="7"/>
    </row>
    <row r="21" spans="1:14" ht="30" x14ac:dyDescent="0.25">
      <c r="A21" s="7" t="str">
        <f>"2023-05-07"</f>
        <v>2023-05-07</v>
      </c>
      <c r="B21" s="7" t="str">
        <f>"1300"</f>
        <v>1300</v>
      </c>
      <c r="C21" s="7" t="s">
        <v>74</v>
      </c>
      <c r="D21" s="7" t="s">
        <v>76</v>
      </c>
      <c r="E21" s="7" t="str">
        <f>"2022"</f>
        <v>2022</v>
      </c>
      <c r="F21" s="7">
        <v>5</v>
      </c>
      <c r="G21" s="7" t="s">
        <v>61</v>
      </c>
      <c r="H21" s="7"/>
      <c r="I21" s="7" t="s">
        <v>18</v>
      </c>
      <c r="J21" s="5" t="s">
        <v>501</v>
      </c>
      <c r="K21" s="8" t="s">
        <v>75</v>
      </c>
      <c r="L21" s="7">
        <v>2022</v>
      </c>
      <c r="M21" s="7" t="s">
        <v>19</v>
      </c>
      <c r="N21" s="7"/>
    </row>
    <row r="22" spans="1:14" ht="30" x14ac:dyDescent="0.25">
      <c r="A22" s="7" t="str">
        <f>"2023-05-07"</f>
        <v>2023-05-07</v>
      </c>
      <c r="B22" s="7" t="str">
        <f>"1430"</f>
        <v>1430</v>
      </c>
      <c r="C22" s="7" t="s">
        <v>77</v>
      </c>
      <c r="D22" s="7" t="s">
        <v>79</v>
      </c>
      <c r="E22" s="7" t="str">
        <f>"2022"</f>
        <v>2022</v>
      </c>
      <c r="F22" s="7">
        <v>3</v>
      </c>
      <c r="G22" s="7" t="s">
        <v>61</v>
      </c>
      <c r="H22" s="7"/>
      <c r="I22" s="7" t="s">
        <v>18</v>
      </c>
      <c r="J22" s="5" t="s">
        <v>502</v>
      </c>
      <c r="K22" s="8" t="s">
        <v>78</v>
      </c>
      <c r="L22" s="7">
        <v>2022</v>
      </c>
      <c r="M22" s="7" t="s">
        <v>19</v>
      </c>
      <c r="N22" s="7"/>
    </row>
    <row r="23" spans="1:14" ht="30" x14ac:dyDescent="0.25">
      <c r="A23" s="7" t="str">
        <f>"2023-05-07"</f>
        <v>2023-05-07</v>
      </c>
      <c r="B23" s="7" t="str">
        <f>"1450"</f>
        <v>1450</v>
      </c>
      <c r="C23" s="7" t="s">
        <v>80</v>
      </c>
      <c r="D23" s="7" t="s">
        <v>82</v>
      </c>
      <c r="E23" s="7" t="str">
        <f>"2022"</f>
        <v>2022</v>
      </c>
      <c r="F23" s="7">
        <v>7</v>
      </c>
      <c r="G23" s="7" t="s">
        <v>61</v>
      </c>
      <c r="H23" s="7"/>
      <c r="I23" s="7" t="s">
        <v>18</v>
      </c>
      <c r="J23" s="5" t="s">
        <v>497</v>
      </c>
      <c r="K23" s="8" t="s">
        <v>81</v>
      </c>
      <c r="L23" s="7">
        <v>2022</v>
      </c>
      <c r="M23" s="7" t="s">
        <v>19</v>
      </c>
      <c r="N23" s="7"/>
    </row>
    <row r="24" spans="1:14" ht="30" x14ac:dyDescent="0.25">
      <c r="A24" s="7" t="str">
        <f>"2023-05-07"</f>
        <v>2023-05-07</v>
      </c>
      <c r="B24" s="7" t="str">
        <f>"1605"</f>
        <v>1605</v>
      </c>
      <c r="C24" s="7" t="s">
        <v>83</v>
      </c>
      <c r="D24" s="7" t="s">
        <v>85</v>
      </c>
      <c r="E24" s="7" t="str">
        <f>"2022"</f>
        <v>2022</v>
      </c>
      <c r="F24" s="7">
        <v>7</v>
      </c>
      <c r="G24" s="7" t="s">
        <v>61</v>
      </c>
      <c r="H24" s="7"/>
      <c r="I24" s="7" t="s">
        <v>18</v>
      </c>
      <c r="J24" s="5" t="s">
        <v>497</v>
      </c>
      <c r="K24" s="8" t="s">
        <v>84</v>
      </c>
      <c r="L24" s="7">
        <v>2022</v>
      </c>
      <c r="M24" s="7" t="s">
        <v>19</v>
      </c>
      <c r="N24" s="7"/>
    </row>
    <row r="25" spans="1:14" ht="75" x14ac:dyDescent="0.25">
      <c r="A25" t="str">
        <f>"2023-05-07"</f>
        <v>2023-05-07</v>
      </c>
      <c r="B25" t="str">
        <f>"1720"</f>
        <v>1720</v>
      </c>
      <c r="C25" t="s">
        <v>86</v>
      </c>
      <c r="D25" t="s">
        <v>89</v>
      </c>
      <c r="E25" t="str">
        <f>"01"</f>
        <v>01</v>
      </c>
      <c r="F25">
        <v>3</v>
      </c>
      <c r="G25" t="s">
        <v>14</v>
      </c>
      <c r="H25" t="s">
        <v>87</v>
      </c>
      <c r="I25" t="s">
        <v>18</v>
      </c>
      <c r="J25" s="2"/>
      <c r="K25" s="1" t="s">
        <v>88</v>
      </c>
      <c r="L25">
        <v>2020</v>
      </c>
      <c r="M25" t="s">
        <v>19</v>
      </c>
    </row>
    <row r="26" spans="1:14" ht="60" x14ac:dyDescent="0.25">
      <c r="A26" t="str">
        <f>"2023-05-07"</f>
        <v>2023-05-07</v>
      </c>
      <c r="B26" t="str">
        <f>"1820"</f>
        <v>1820</v>
      </c>
      <c r="C26" t="s">
        <v>90</v>
      </c>
      <c r="D26" t="s">
        <v>92</v>
      </c>
      <c r="E26" t="str">
        <f>"2023"</f>
        <v>2023</v>
      </c>
      <c r="F26">
        <v>84</v>
      </c>
      <c r="G26" t="s">
        <v>61</v>
      </c>
      <c r="I26" t="s">
        <v>18</v>
      </c>
      <c r="J26" s="2"/>
      <c r="K26" s="1" t="s">
        <v>91</v>
      </c>
      <c r="L26">
        <v>2023</v>
      </c>
      <c r="M26" t="s">
        <v>19</v>
      </c>
    </row>
    <row r="27" spans="1:14" ht="60" x14ac:dyDescent="0.25">
      <c r="A27" s="7" t="str">
        <f>"2023-05-07"</f>
        <v>2023-05-07</v>
      </c>
      <c r="B27" s="7" t="str">
        <f>"1830"</f>
        <v>1830</v>
      </c>
      <c r="C27" s="7" t="s">
        <v>93</v>
      </c>
      <c r="D27" s="7" t="s">
        <v>95</v>
      </c>
      <c r="E27" s="7" t="str">
        <f>"01"</f>
        <v>01</v>
      </c>
      <c r="F27" s="7">
        <v>2</v>
      </c>
      <c r="G27" s="7" t="s">
        <v>14</v>
      </c>
      <c r="H27" s="7"/>
      <c r="I27" s="7" t="s">
        <v>18</v>
      </c>
      <c r="J27" s="5" t="s">
        <v>503</v>
      </c>
      <c r="K27" s="8" t="s">
        <v>94</v>
      </c>
      <c r="L27" s="7">
        <v>2017</v>
      </c>
      <c r="M27" s="7" t="s">
        <v>47</v>
      </c>
      <c r="N27" s="7" t="s">
        <v>24</v>
      </c>
    </row>
    <row r="28" spans="1:14" ht="150" x14ac:dyDescent="0.25">
      <c r="A28" s="7" t="str">
        <f>"2023-05-07"</f>
        <v>2023-05-07</v>
      </c>
      <c r="B28" s="7" t="str">
        <f>"1930"</f>
        <v>1930</v>
      </c>
      <c r="C28" s="7" t="s">
        <v>96</v>
      </c>
      <c r="D28" s="7" t="s">
        <v>99</v>
      </c>
      <c r="E28" s="7" t="str">
        <f>"01"</f>
        <v>01</v>
      </c>
      <c r="F28" s="7">
        <v>3</v>
      </c>
      <c r="G28" s="7" t="s">
        <v>97</v>
      </c>
      <c r="H28" s="7" t="s">
        <v>98</v>
      </c>
      <c r="I28" s="7" t="s">
        <v>18</v>
      </c>
      <c r="J28" s="5" t="s">
        <v>504</v>
      </c>
      <c r="K28" s="8" t="s">
        <v>505</v>
      </c>
      <c r="L28" s="7">
        <v>2022</v>
      </c>
      <c r="M28" s="7" t="s">
        <v>19</v>
      </c>
      <c r="N28" s="7"/>
    </row>
    <row r="29" spans="1:14" ht="60" x14ac:dyDescent="0.25">
      <c r="A29" s="7" t="str">
        <f>"2023-05-07"</f>
        <v>2023-05-07</v>
      </c>
      <c r="B29" s="7" t="str">
        <f>"2030"</f>
        <v>2030</v>
      </c>
      <c r="C29" s="7" t="s">
        <v>100</v>
      </c>
      <c r="D29" s="7" t="s">
        <v>100</v>
      </c>
      <c r="E29" s="7" t="str">
        <f>" "</f>
        <v xml:space="preserve"> </v>
      </c>
      <c r="F29" s="7">
        <v>0</v>
      </c>
      <c r="G29" s="7" t="s">
        <v>101</v>
      </c>
      <c r="H29" s="7" t="s">
        <v>102</v>
      </c>
      <c r="I29" s="7" t="s">
        <v>18</v>
      </c>
      <c r="J29" s="5" t="s">
        <v>506</v>
      </c>
      <c r="K29" s="8" t="s">
        <v>103</v>
      </c>
      <c r="L29" s="7">
        <v>2021</v>
      </c>
      <c r="M29" s="7" t="s">
        <v>36</v>
      </c>
      <c r="N29" s="7"/>
    </row>
    <row r="30" spans="1:14" ht="75" x14ac:dyDescent="0.25">
      <c r="A30" s="7" t="str">
        <f>"2023-05-07"</f>
        <v>2023-05-07</v>
      </c>
      <c r="B30" s="7" t="str">
        <f>"2230"</f>
        <v>2230</v>
      </c>
      <c r="C30" s="7" t="s">
        <v>104</v>
      </c>
      <c r="D30" s="7" t="s">
        <v>40</v>
      </c>
      <c r="E30" s="7" t="str">
        <f>" "</f>
        <v xml:space="preserve"> </v>
      </c>
      <c r="F30" s="7">
        <v>0</v>
      </c>
      <c r="G30" s="7" t="s">
        <v>101</v>
      </c>
      <c r="H30" s="7" t="s">
        <v>105</v>
      </c>
      <c r="I30" s="7" t="s">
        <v>18</v>
      </c>
      <c r="J30" s="5" t="s">
        <v>507</v>
      </c>
      <c r="K30" s="8" t="s">
        <v>106</v>
      </c>
      <c r="L30" s="7">
        <v>2016</v>
      </c>
      <c r="M30" s="7" t="s">
        <v>36</v>
      </c>
      <c r="N30" s="7"/>
    </row>
    <row r="31" spans="1:14" ht="75" x14ac:dyDescent="0.25">
      <c r="A31" t="str">
        <f>"2023-05-07"</f>
        <v>2023-05-07</v>
      </c>
      <c r="B31" t="str">
        <f>"2415"</f>
        <v>2415</v>
      </c>
      <c r="C31" t="s">
        <v>13</v>
      </c>
      <c r="D31" t="s">
        <v>107</v>
      </c>
      <c r="E31" t="str">
        <f t="shared" ref="E31:E39" si="0">"02"</f>
        <v>02</v>
      </c>
      <c r="F31">
        <v>11</v>
      </c>
      <c r="G31" t="s">
        <v>14</v>
      </c>
      <c r="H31" t="s">
        <v>15</v>
      </c>
      <c r="I31" t="s">
        <v>18</v>
      </c>
      <c r="J31" s="2"/>
      <c r="K31" s="1" t="s">
        <v>16</v>
      </c>
      <c r="L31">
        <v>2011</v>
      </c>
      <c r="M31" t="s">
        <v>19</v>
      </c>
    </row>
    <row r="32" spans="1:14" ht="75" x14ac:dyDescent="0.25">
      <c r="A32" t="str">
        <f>"2023-05-07"</f>
        <v>2023-05-07</v>
      </c>
      <c r="B32" t="str">
        <f>"2515"</f>
        <v>2515</v>
      </c>
      <c r="C32" t="s">
        <v>13</v>
      </c>
      <c r="D32" t="s">
        <v>107</v>
      </c>
      <c r="E32" t="str">
        <f t="shared" si="0"/>
        <v>02</v>
      </c>
      <c r="F32">
        <v>11</v>
      </c>
      <c r="G32" t="s">
        <v>14</v>
      </c>
      <c r="H32" t="s">
        <v>15</v>
      </c>
      <c r="I32" t="s">
        <v>18</v>
      </c>
      <c r="J32" s="2"/>
      <c r="K32" s="1" t="s">
        <v>16</v>
      </c>
      <c r="L32">
        <v>2011</v>
      </c>
      <c r="M32" t="s">
        <v>19</v>
      </c>
    </row>
    <row r="33" spans="1:14" ht="75" x14ac:dyDescent="0.25">
      <c r="A33" t="str">
        <f>"2023-05-07"</f>
        <v>2023-05-07</v>
      </c>
      <c r="B33" t="str">
        <f>"2610"</f>
        <v>2610</v>
      </c>
      <c r="C33" t="s">
        <v>13</v>
      </c>
      <c r="D33" t="s">
        <v>107</v>
      </c>
      <c r="E33" t="str">
        <f t="shared" si="0"/>
        <v>02</v>
      </c>
      <c r="F33">
        <v>11</v>
      </c>
      <c r="G33" t="s">
        <v>14</v>
      </c>
      <c r="H33" t="s">
        <v>15</v>
      </c>
      <c r="I33" t="s">
        <v>18</v>
      </c>
      <c r="J33" s="2"/>
      <c r="K33" s="1" t="s">
        <v>16</v>
      </c>
      <c r="L33">
        <v>2011</v>
      </c>
      <c r="M33" t="s">
        <v>19</v>
      </c>
    </row>
    <row r="34" spans="1:14" ht="75" x14ac:dyDescent="0.25">
      <c r="A34" t="str">
        <f>"2023-05-07"</f>
        <v>2023-05-07</v>
      </c>
      <c r="B34" t="str">
        <f>"2710"</f>
        <v>2710</v>
      </c>
      <c r="C34" t="s">
        <v>13</v>
      </c>
      <c r="D34" t="s">
        <v>107</v>
      </c>
      <c r="E34" t="str">
        <f t="shared" si="0"/>
        <v>02</v>
      </c>
      <c r="F34">
        <v>11</v>
      </c>
      <c r="G34" t="s">
        <v>14</v>
      </c>
      <c r="H34" t="s">
        <v>15</v>
      </c>
      <c r="I34" t="s">
        <v>18</v>
      </c>
      <c r="J34" s="2"/>
      <c r="K34" s="1" t="s">
        <v>16</v>
      </c>
      <c r="L34">
        <v>2011</v>
      </c>
      <c r="M34" t="s">
        <v>19</v>
      </c>
    </row>
    <row r="35" spans="1:14" ht="75" x14ac:dyDescent="0.25">
      <c r="A35" t="str">
        <f>"2023-05-07"</f>
        <v>2023-05-07</v>
      </c>
      <c r="B35" t="str">
        <f>"2805"</f>
        <v>2805</v>
      </c>
      <c r="C35" t="s">
        <v>13</v>
      </c>
      <c r="D35" t="s">
        <v>107</v>
      </c>
      <c r="E35" t="str">
        <f t="shared" si="0"/>
        <v>02</v>
      </c>
      <c r="F35">
        <v>11</v>
      </c>
      <c r="G35" t="s">
        <v>14</v>
      </c>
      <c r="H35" t="s">
        <v>15</v>
      </c>
      <c r="I35" t="s">
        <v>18</v>
      </c>
      <c r="J35" s="2"/>
      <c r="K35" s="1" t="s">
        <v>16</v>
      </c>
      <c r="L35">
        <v>2011</v>
      </c>
      <c r="M35" t="s">
        <v>19</v>
      </c>
    </row>
    <row r="36" spans="1:14" ht="75" x14ac:dyDescent="0.25">
      <c r="A36" t="str">
        <f>"2023-05-08"</f>
        <v>2023-05-08</v>
      </c>
      <c r="B36" t="str">
        <f>"0500"</f>
        <v>0500</v>
      </c>
      <c r="C36" t="s">
        <v>13</v>
      </c>
      <c r="D36" t="s">
        <v>107</v>
      </c>
      <c r="E36" t="str">
        <f t="shared" si="0"/>
        <v>02</v>
      </c>
      <c r="F36">
        <v>11</v>
      </c>
      <c r="G36" t="s">
        <v>14</v>
      </c>
      <c r="H36" t="s">
        <v>15</v>
      </c>
      <c r="I36" t="s">
        <v>18</v>
      </c>
      <c r="J36" s="2"/>
      <c r="K36" s="1" t="s">
        <v>16</v>
      </c>
      <c r="L36">
        <v>2011</v>
      </c>
      <c r="M36" t="s">
        <v>19</v>
      </c>
    </row>
    <row r="37" spans="1:14" ht="30" x14ac:dyDescent="0.25">
      <c r="A37" t="str">
        <f>"2023-05-08"</f>
        <v>2023-05-08</v>
      </c>
      <c r="B37" t="str">
        <f>"0600"</f>
        <v>0600</v>
      </c>
      <c r="C37" t="s">
        <v>20</v>
      </c>
      <c r="D37" t="s">
        <v>108</v>
      </c>
      <c r="E37" t="str">
        <f t="shared" si="0"/>
        <v>02</v>
      </c>
      <c r="F37">
        <v>9</v>
      </c>
      <c r="G37" t="s">
        <v>14</v>
      </c>
      <c r="I37" t="s">
        <v>18</v>
      </c>
      <c r="J37" s="2"/>
      <c r="K37" s="1" t="s">
        <v>22</v>
      </c>
      <c r="L37">
        <v>2019</v>
      </c>
      <c r="M37" t="s">
        <v>19</v>
      </c>
    </row>
    <row r="38" spans="1:14" ht="30" x14ac:dyDescent="0.25">
      <c r="A38" t="str">
        <f>"2023-05-08"</f>
        <v>2023-05-08</v>
      </c>
      <c r="B38" t="str">
        <f>"0625"</f>
        <v>0625</v>
      </c>
      <c r="C38" t="s">
        <v>20</v>
      </c>
      <c r="D38" t="s">
        <v>109</v>
      </c>
      <c r="E38" t="str">
        <f t="shared" si="0"/>
        <v>02</v>
      </c>
      <c r="F38">
        <v>10</v>
      </c>
      <c r="G38" t="s">
        <v>21</v>
      </c>
      <c r="I38" t="s">
        <v>18</v>
      </c>
      <c r="J38" s="2"/>
      <c r="K38" s="1" t="s">
        <v>22</v>
      </c>
      <c r="L38">
        <v>2019</v>
      </c>
      <c r="M38" t="s">
        <v>19</v>
      </c>
    </row>
    <row r="39" spans="1:14" ht="45" x14ac:dyDescent="0.25">
      <c r="A39" t="str">
        <f>"2023-05-08"</f>
        <v>2023-05-08</v>
      </c>
      <c r="B39" t="str">
        <f>"0650"</f>
        <v>0650</v>
      </c>
      <c r="C39" t="s">
        <v>26</v>
      </c>
      <c r="D39" t="s">
        <v>111</v>
      </c>
      <c r="E39" t="str">
        <f t="shared" si="0"/>
        <v>02</v>
      </c>
      <c r="F39">
        <v>12</v>
      </c>
      <c r="G39" t="s">
        <v>21</v>
      </c>
      <c r="I39" t="s">
        <v>18</v>
      </c>
      <c r="J39" s="2"/>
      <c r="K39" s="1" t="s">
        <v>110</v>
      </c>
      <c r="L39">
        <v>2018</v>
      </c>
      <c r="M39" t="s">
        <v>29</v>
      </c>
    </row>
    <row r="40" spans="1:14" ht="75" x14ac:dyDescent="0.25">
      <c r="A40" t="str">
        <f>"2023-05-08"</f>
        <v>2023-05-08</v>
      </c>
      <c r="B40" t="str">
        <f>"0715"</f>
        <v>0715</v>
      </c>
      <c r="C40" t="s">
        <v>30</v>
      </c>
      <c r="D40" t="s">
        <v>113</v>
      </c>
      <c r="E40" t="str">
        <f>"01"</f>
        <v>01</v>
      </c>
      <c r="F40">
        <v>3</v>
      </c>
      <c r="G40" t="s">
        <v>21</v>
      </c>
      <c r="I40" t="s">
        <v>18</v>
      </c>
      <c r="J40" s="2"/>
      <c r="K40" s="1" t="s">
        <v>112</v>
      </c>
      <c r="L40">
        <v>2016</v>
      </c>
      <c r="M40" t="s">
        <v>19</v>
      </c>
    </row>
    <row r="41" spans="1:14" ht="30" x14ac:dyDescent="0.25">
      <c r="A41" t="str">
        <f>"2023-05-08"</f>
        <v>2023-05-08</v>
      </c>
      <c r="B41" t="str">
        <f>"0730"</f>
        <v>0730</v>
      </c>
      <c r="C41" t="s">
        <v>33</v>
      </c>
      <c r="D41" t="s">
        <v>115</v>
      </c>
      <c r="E41" t="str">
        <f>"01"</f>
        <v>01</v>
      </c>
      <c r="F41">
        <v>10</v>
      </c>
      <c r="G41" t="s">
        <v>21</v>
      </c>
      <c r="I41" t="s">
        <v>18</v>
      </c>
      <c r="J41" s="2"/>
      <c r="K41" s="1" t="s">
        <v>114</v>
      </c>
      <c r="L41">
        <v>2009</v>
      </c>
      <c r="M41" t="s">
        <v>36</v>
      </c>
    </row>
    <row r="42" spans="1:14" ht="30" x14ac:dyDescent="0.25">
      <c r="A42" t="str">
        <f>"2023-05-08"</f>
        <v>2023-05-08</v>
      </c>
      <c r="B42" t="str">
        <f>"0755"</f>
        <v>0755</v>
      </c>
      <c r="C42" t="s">
        <v>37</v>
      </c>
      <c r="D42" t="s">
        <v>117</v>
      </c>
      <c r="E42" t="str">
        <f>"03"</f>
        <v>03</v>
      </c>
      <c r="F42">
        <v>3</v>
      </c>
      <c r="G42" t="s">
        <v>21</v>
      </c>
      <c r="I42" t="s">
        <v>18</v>
      </c>
      <c r="J42" s="2"/>
      <c r="K42" s="1" t="s">
        <v>116</v>
      </c>
      <c r="L42">
        <v>0</v>
      </c>
      <c r="M42" t="s">
        <v>40</v>
      </c>
    </row>
    <row r="43" spans="1:14" ht="75" x14ac:dyDescent="0.25">
      <c r="A43" t="str">
        <f>"2023-05-08"</f>
        <v>2023-05-08</v>
      </c>
      <c r="B43" t="str">
        <f>"0805"</f>
        <v>0805</v>
      </c>
      <c r="C43" t="s">
        <v>41</v>
      </c>
      <c r="D43" t="s">
        <v>119</v>
      </c>
      <c r="E43" t="str">
        <f>"01"</f>
        <v>01</v>
      </c>
      <c r="F43">
        <v>15</v>
      </c>
      <c r="G43" t="s">
        <v>21</v>
      </c>
      <c r="I43" t="s">
        <v>18</v>
      </c>
      <c r="J43" s="2"/>
      <c r="K43" s="1" t="s">
        <v>118</v>
      </c>
      <c r="L43">
        <v>2020</v>
      </c>
      <c r="M43" t="s">
        <v>29</v>
      </c>
    </row>
    <row r="44" spans="1:14" ht="60" x14ac:dyDescent="0.25">
      <c r="A44" t="str">
        <f>"2023-05-08"</f>
        <v>2023-05-08</v>
      </c>
      <c r="B44" t="str">
        <f>"0815"</f>
        <v>0815</v>
      </c>
      <c r="C44" t="s">
        <v>120</v>
      </c>
      <c r="D44" t="s">
        <v>122</v>
      </c>
      <c r="E44" t="str">
        <f>"02"</f>
        <v>02</v>
      </c>
      <c r="F44">
        <v>7</v>
      </c>
      <c r="G44" t="s">
        <v>21</v>
      </c>
      <c r="I44" t="s">
        <v>18</v>
      </c>
      <c r="J44" s="2"/>
      <c r="K44" s="1" t="s">
        <v>121</v>
      </c>
      <c r="L44">
        <v>2021</v>
      </c>
      <c r="M44" t="s">
        <v>47</v>
      </c>
    </row>
    <row r="45" spans="1:14" ht="45" x14ac:dyDescent="0.25">
      <c r="A45" t="str">
        <f>"2023-05-08"</f>
        <v>2023-05-08</v>
      </c>
      <c r="B45" t="str">
        <f>"0820"</f>
        <v>0820</v>
      </c>
      <c r="C45" t="s">
        <v>48</v>
      </c>
      <c r="D45" t="s">
        <v>124</v>
      </c>
      <c r="E45" t="str">
        <f>"02"</f>
        <v>02</v>
      </c>
      <c r="F45">
        <v>2</v>
      </c>
      <c r="G45" t="s">
        <v>14</v>
      </c>
      <c r="I45" t="s">
        <v>18</v>
      </c>
      <c r="J45" s="2"/>
      <c r="K45" s="1" t="s">
        <v>123</v>
      </c>
      <c r="L45">
        <v>1987</v>
      </c>
      <c r="M45" t="s">
        <v>51</v>
      </c>
      <c r="N45" t="s">
        <v>24</v>
      </c>
    </row>
    <row r="46" spans="1:14" ht="75" x14ac:dyDescent="0.25">
      <c r="A46" t="str">
        <f>"2023-05-08"</f>
        <v>2023-05-08</v>
      </c>
      <c r="B46" t="str">
        <f>"0845"</f>
        <v>0845</v>
      </c>
      <c r="C46" t="s">
        <v>52</v>
      </c>
      <c r="D46" t="s">
        <v>127</v>
      </c>
      <c r="E46" t="str">
        <f>"03"</f>
        <v>03</v>
      </c>
      <c r="F46">
        <v>1</v>
      </c>
      <c r="G46" t="s">
        <v>14</v>
      </c>
      <c r="H46" t="s">
        <v>125</v>
      </c>
      <c r="I46" t="s">
        <v>18</v>
      </c>
      <c r="J46" s="2"/>
      <c r="K46" s="1" t="s">
        <v>126</v>
      </c>
      <c r="L46">
        <v>2015</v>
      </c>
      <c r="M46" t="s">
        <v>19</v>
      </c>
    </row>
    <row r="47" spans="1:14" ht="45" x14ac:dyDescent="0.25">
      <c r="A47" t="str">
        <f>"2023-05-08"</f>
        <v>2023-05-08</v>
      </c>
      <c r="B47" t="str">
        <f>"0910"</f>
        <v>0910</v>
      </c>
      <c r="C47" t="s">
        <v>55</v>
      </c>
      <c r="D47" t="s">
        <v>129</v>
      </c>
      <c r="E47" t="str">
        <f>"03"</f>
        <v>03</v>
      </c>
      <c r="F47">
        <v>8</v>
      </c>
      <c r="G47" t="s">
        <v>21</v>
      </c>
      <c r="I47" t="s">
        <v>18</v>
      </c>
      <c r="J47" s="2"/>
      <c r="K47" s="1" t="s">
        <v>128</v>
      </c>
      <c r="L47">
        <v>2019</v>
      </c>
      <c r="M47" t="s">
        <v>29</v>
      </c>
    </row>
    <row r="48" spans="1:14" ht="60" x14ac:dyDescent="0.25">
      <c r="A48" t="str">
        <f>"2023-05-08"</f>
        <v>2023-05-08</v>
      </c>
      <c r="B48" t="str">
        <f>"0935"</f>
        <v>0935</v>
      </c>
      <c r="C48" t="s">
        <v>55</v>
      </c>
      <c r="D48" t="s">
        <v>131</v>
      </c>
      <c r="E48" t="str">
        <f>"03"</f>
        <v>03</v>
      </c>
      <c r="F48">
        <v>9</v>
      </c>
      <c r="G48" t="s">
        <v>21</v>
      </c>
      <c r="I48" t="s">
        <v>18</v>
      </c>
      <c r="J48" s="2"/>
      <c r="K48" s="1" t="s">
        <v>130</v>
      </c>
      <c r="L48">
        <v>2019</v>
      </c>
      <c r="M48" t="s">
        <v>29</v>
      </c>
    </row>
    <row r="49" spans="1:14" ht="60" x14ac:dyDescent="0.25">
      <c r="A49" t="str">
        <f>"2023-05-08"</f>
        <v>2023-05-08</v>
      </c>
      <c r="B49" t="str">
        <f>"1000"</f>
        <v>1000</v>
      </c>
      <c r="C49" t="s">
        <v>93</v>
      </c>
      <c r="D49" t="s">
        <v>95</v>
      </c>
      <c r="E49" t="str">
        <f>"01"</f>
        <v>01</v>
      </c>
      <c r="F49">
        <v>2</v>
      </c>
      <c r="G49" t="s">
        <v>14</v>
      </c>
      <c r="I49" t="s">
        <v>18</v>
      </c>
      <c r="J49" s="2"/>
      <c r="K49" s="1" t="s">
        <v>94</v>
      </c>
      <c r="L49">
        <v>2017</v>
      </c>
      <c r="M49" t="s">
        <v>47</v>
      </c>
      <c r="N49" t="s">
        <v>24</v>
      </c>
    </row>
    <row r="50" spans="1:14" ht="75" x14ac:dyDescent="0.25">
      <c r="A50" t="str">
        <f>"2023-05-08"</f>
        <v>2023-05-08</v>
      </c>
      <c r="B50" t="str">
        <f>"1100"</f>
        <v>1100</v>
      </c>
      <c r="C50" t="s">
        <v>132</v>
      </c>
      <c r="D50" t="s">
        <v>134</v>
      </c>
      <c r="E50" t="str">
        <f>" "</f>
        <v xml:space="preserve"> </v>
      </c>
      <c r="F50">
        <v>0</v>
      </c>
      <c r="G50" t="s">
        <v>14</v>
      </c>
      <c r="I50" t="s">
        <v>18</v>
      </c>
      <c r="J50" s="2"/>
      <c r="K50" s="1" t="s">
        <v>133</v>
      </c>
      <c r="L50">
        <v>2020</v>
      </c>
      <c r="M50" t="s">
        <v>19</v>
      </c>
    </row>
    <row r="51" spans="1:14" ht="75" x14ac:dyDescent="0.25">
      <c r="A51" t="str">
        <f>"2023-05-08"</f>
        <v>2023-05-08</v>
      </c>
      <c r="B51" t="str">
        <f>"1300"</f>
        <v>1300</v>
      </c>
      <c r="C51" t="s">
        <v>86</v>
      </c>
      <c r="D51" t="s">
        <v>89</v>
      </c>
      <c r="E51" t="str">
        <f>"01"</f>
        <v>01</v>
      </c>
      <c r="F51">
        <v>3</v>
      </c>
      <c r="G51" t="s">
        <v>14</v>
      </c>
      <c r="H51" t="s">
        <v>87</v>
      </c>
      <c r="I51" t="s">
        <v>18</v>
      </c>
      <c r="J51" s="2"/>
      <c r="K51" s="1" t="s">
        <v>88</v>
      </c>
      <c r="L51">
        <v>2020</v>
      </c>
      <c r="M51" t="s">
        <v>19</v>
      </c>
    </row>
    <row r="52" spans="1:14" ht="45" x14ac:dyDescent="0.25">
      <c r="A52" t="str">
        <f>"2023-05-08"</f>
        <v>2023-05-08</v>
      </c>
      <c r="B52" t="str">
        <f>"1400"</f>
        <v>1400</v>
      </c>
      <c r="C52" t="s">
        <v>135</v>
      </c>
      <c r="D52" t="s">
        <v>138</v>
      </c>
      <c r="E52" t="str">
        <f>"04"</f>
        <v>04</v>
      </c>
      <c r="F52">
        <v>160</v>
      </c>
      <c r="G52" t="s">
        <v>14</v>
      </c>
      <c r="H52" t="s">
        <v>136</v>
      </c>
      <c r="I52" t="s">
        <v>18</v>
      </c>
      <c r="J52" s="2"/>
      <c r="K52" s="1" t="s">
        <v>137</v>
      </c>
      <c r="L52">
        <v>2022</v>
      </c>
      <c r="M52" t="s">
        <v>139</v>
      </c>
    </row>
    <row r="53" spans="1:14" ht="60" x14ac:dyDescent="0.25">
      <c r="A53" t="str">
        <f>"2023-05-08"</f>
        <v>2023-05-08</v>
      </c>
      <c r="B53" t="str">
        <f>"1430"</f>
        <v>1430</v>
      </c>
      <c r="C53" t="s">
        <v>140</v>
      </c>
      <c r="D53" t="s">
        <v>142</v>
      </c>
      <c r="E53" t="str">
        <f>"02"</f>
        <v>02</v>
      </c>
      <c r="F53">
        <v>72</v>
      </c>
      <c r="G53" t="s">
        <v>21</v>
      </c>
      <c r="I53" t="s">
        <v>18</v>
      </c>
      <c r="J53" s="2"/>
      <c r="K53" s="1" t="s">
        <v>141</v>
      </c>
      <c r="L53">
        <v>0</v>
      </c>
      <c r="M53" t="s">
        <v>19</v>
      </c>
    </row>
    <row r="54" spans="1:14" ht="60" x14ac:dyDescent="0.25">
      <c r="A54" t="str">
        <f>"2023-05-08"</f>
        <v>2023-05-08</v>
      </c>
      <c r="B54" t="str">
        <f>"1500"</f>
        <v>1500</v>
      </c>
      <c r="C54" t="s">
        <v>143</v>
      </c>
      <c r="D54" t="s">
        <v>145</v>
      </c>
      <c r="E54" t="str">
        <f>"02"</f>
        <v>02</v>
      </c>
      <c r="F54">
        <v>7</v>
      </c>
      <c r="G54" t="s">
        <v>21</v>
      </c>
      <c r="I54" t="s">
        <v>18</v>
      </c>
      <c r="J54" s="2"/>
      <c r="K54" s="1" t="s">
        <v>144</v>
      </c>
      <c r="L54">
        <v>2019</v>
      </c>
      <c r="M54" t="s">
        <v>36</v>
      </c>
    </row>
    <row r="55" spans="1:14" ht="30" x14ac:dyDescent="0.25">
      <c r="A55" t="str">
        <f>"2023-05-08"</f>
        <v>2023-05-08</v>
      </c>
      <c r="B55" t="str">
        <f>"1525"</f>
        <v>1525</v>
      </c>
      <c r="C55" t="s">
        <v>37</v>
      </c>
      <c r="D55" t="s">
        <v>147</v>
      </c>
      <c r="E55" t="str">
        <f>"03"</f>
        <v>03</v>
      </c>
      <c r="F55">
        <v>6</v>
      </c>
      <c r="G55" t="s">
        <v>21</v>
      </c>
      <c r="I55" t="s">
        <v>18</v>
      </c>
      <c r="J55" s="2"/>
      <c r="K55" s="1" t="s">
        <v>146</v>
      </c>
      <c r="L55">
        <v>0</v>
      </c>
      <c r="M55" t="s">
        <v>40</v>
      </c>
    </row>
    <row r="56" spans="1:14" ht="75" x14ac:dyDescent="0.25">
      <c r="A56" t="str">
        <f>"2023-05-08"</f>
        <v>2023-05-08</v>
      </c>
      <c r="B56" t="str">
        <f>"1540"</f>
        <v>1540</v>
      </c>
      <c r="C56" t="s">
        <v>148</v>
      </c>
      <c r="D56" t="s">
        <v>150</v>
      </c>
      <c r="E56" t="str">
        <f>"02"</f>
        <v>02</v>
      </c>
      <c r="F56">
        <v>2</v>
      </c>
      <c r="G56" t="s">
        <v>21</v>
      </c>
      <c r="I56" t="s">
        <v>18</v>
      </c>
      <c r="J56" s="2"/>
      <c r="K56" s="1" t="s">
        <v>149</v>
      </c>
      <c r="L56">
        <v>2018</v>
      </c>
      <c r="M56" t="s">
        <v>19</v>
      </c>
    </row>
    <row r="57" spans="1:14" ht="45" x14ac:dyDescent="0.25">
      <c r="A57" t="str">
        <f>"2023-05-08"</f>
        <v>2023-05-08</v>
      </c>
      <c r="B57" t="str">
        <f>"1555"</f>
        <v>1555</v>
      </c>
      <c r="C57" t="s">
        <v>151</v>
      </c>
      <c r="D57" t="s">
        <v>153</v>
      </c>
      <c r="E57" t="str">
        <f>"01"</f>
        <v>01</v>
      </c>
      <c r="F57">
        <v>2</v>
      </c>
      <c r="G57" t="s">
        <v>21</v>
      </c>
      <c r="I57" t="s">
        <v>18</v>
      </c>
      <c r="J57" s="2"/>
      <c r="K57" s="1" t="s">
        <v>152</v>
      </c>
      <c r="L57">
        <v>2021</v>
      </c>
      <c r="M57" t="s">
        <v>29</v>
      </c>
    </row>
    <row r="58" spans="1:14" ht="30" x14ac:dyDescent="0.25">
      <c r="A58" t="str">
        <f>"2023-05-08"</f>
        <v>2023-05-08</v>
      </c>
      <c r="B58" t="str">
        <f>"1600"</f>
        <v>1600</v>
      </c>
      <c r="C58" t="s">
        <v>154</v>
      </c>
      <c r="D58" t="s">
        <v>157</v>
      </c>
      <c r="E58" t="str">
        <f>"01"</f>
        <v>01</v>
      </c>
      <c r="F58">
        <v>13</v>
      </c>
      <c r="G58" t="s">
        <v>14</v>
      </c>
      <c r="H58" t="s">
        <v>155</v>
      </c>
      <c r="I58" t="s">
        <v>18</v>
      </c>
      <c r="J58" s="2"/>
      <c r="K58" s="1" t="s">
        <v>156</v>
      </c>
      <c r="L58">
        <v>2017</v>
      </c>
      <c r="M58" t="s">
        <v>19</v>
      </c>
      <c r="N58" t="s">
        <v>24</v>
      </c>
    </row>
    <row r="59" spans="1:14" ht="75" x14ac:dyDescent="0.25">
      <c r="A59" t="str">
        <f>"2023-05-08"</f>
        <v>2023-05-08</v>
      </c>
      <c r="B59" t="str">
        <f>"1630"</f>
        <v>1630</v>
      </c>
      <c r="C59" t="s">
        <v>158</v>
      </c>
      <c r="D59" t="s">
        <v>160</v>
      </c>
      <c r="E59" t="str">
        <f>"01"</f>
        <v>01</v>
      </c>
      <c r="F59">
        <v>25</v>
      </c>
      <c r="G59" t="s">
        <v>14</v>
      </c>
      <c r="I59" t="s">
        <v>18</v>
      </c>
      <c r="J59" s="2"/>
      <c r="K59" s="1" t="s">
        <v>159</v>
      </c>
      <c r="L59">
        <v>1985</v>
      </c>
      <c r="M59" t="s">
        <v>51</v>
      </c>
      <c r="N59" t="s">
        <v>24</v>
      </c>
    </row>
    <row r="60" spans="1:14" ht="45" x14ac:dyDescent="0.25">
      <c r="A60" t="str">
        <f>"2023-05-08"</f>
        <v>2023-05-08</v>
      </c>
      <c r="B60" t="str">
        <f>"1700"</f>
        <v>1700</v>
      </c>
      <c r="C60" t="s">
        <v>161</v>
      </c>
      <c r="D60" t="s">
        <v>163</v>
      </c>
      <c r="E60" t="str">
        <f>"2018"</f>
        <v>2018</v>
      </c>
      <c r="F60">
        <v>12</v>
      </c>
      <c r="G60" t="s">
        <v>14</v>
      </c>
      <c r="I60" t="s">
        <v>18</v>
      </c>
      <c r="J60" s="2"/>
      <c r="K60" s="1" t="s">
        <v>162</v>
      </c>
      <c r="L60">
        <v>2018</v>
      </c>
      <c r="M60" t="s">
        <v>19</v>
      </c>
    </row>
    <row r="61" spans="1:14" ht="75" x14ac:dyDescent="0.25">
      <c r="A61" t="str">
        <f>"2023-05-08"</f>
        <v>2023-05-08</v>
      </c>
      <c r="B61" t="str">
        <f>"1715"</f>
        <v>1715</v>
      </c>
      <c r="C61" t="s">
        <v>161</v>
      </c>
      <c r="D61" t="s">
        <v>165</v>
      </c>
      <c r="E61" t="str">
        <f>"2018"</f>
        <v>2018</v>
      </c>
      <c r="F61">
        <v>13</v>
      </c>
      <c r="G61" t="s">
        <v>14</v>
      </c>
      <c r="I61" t="s">
        <v>18</v>
      </c>
      <c r="J61" s="2"/>
      <c r="K61" s="1" t="s">
        <v>164</v>
      </c>
      <c r="L61">
        <v>2018</v>
      </c>
      <c r="M61" t="s">
        <v>19</v>
      </c>
    </row>
    <row r="62" spans="1:14" ht="30" x14ac:dyDescent="0.25">
      <c r="A62" t="str">
        <f>"2023-05-08"</f>
        <v>2023-05-08</v>
      </c>
      <c r="B62" t="str">
        <f>"1730"</f>
        <v>1730</v>
      </c>
      <c r="C62" t="s">
        <v>166</v>
      </c>
      <c r="D62" t="s">
        <v>168</v>
      </c>
      <c r="E62" t="str">
        <f>"2020"</f>
        <v>2020</v>
      </c>
      <c r="F62">
        <v>151</v>
      </c>
      <c r="G62" t="s">
        <v>61</v>
      </c>
      <c r="J62" s="2"/>
      <c r="K62" s="1" t="s">
        <v>167</v>
      </c>
      <c r="L62">
        <v>2020</v>
      </c>
      <c r="M62" t="s">
        <v>29</v>
      </c>
    </row>
    <row r="63" spans="1:14" ht="60" x14ac:dyDescent="0.25">
      <c r="A63" t="str">
        <f>"2023-05-08"</f>
        <v>2023-05-08</v>
      </c>
      <c r="B63" t="str">
        <f>"1800"</f>
        <v>1800</v>
      </c>
      <c r="C63" t="s">
        <v>169</v>
      </c>
      <c r="D63" t="s">
        <v>171</v>
      </c>
      <c r="E63" t="str">
        <f>"2022"</f>
        <v>2022</v>
      </c>
      <c r="F63">
        <v>18</v>
      </c>
      <c r="G63" t="s">
        <v>14</v>
      </c>
      <c r="I63" t="s">
        <v>18</v>
      </c>
      <c r="J63" s="2"/>
      <c r="K63" s="1" t="s">
        <v>170</v>
      </c>
      <c r="L63">
        <v>2022</v>
      </c>
      <c r="M63" t="s">
        <v>19</v>
      </c>
    </row>
    <row r="64" spans="1:14" ht="60" x14ac:dyDescent="0.25">
      <c r="A64" t="str">
        <f>"2023-05-08"</f>
        <v>2023-05-08</v>
      </c>
      <c r="B64" t="str">
        <f>"1830"</f>
        <v>1830</v>
      </c>
      <c r="C64" t="s">
        <v>90</v>
      </c>
      <c r="D64" t="s">
        <v>172</v>
      </c>
      <c r="E64" t="str">
        <f>"2023"</f>
        <v>2023</v>
      </c>
      <c r="F64">
        <v>85</v>
      </c>
      <c r="G64" t="s">
        <v>61</v>
      </c>
      <c r="J64" s="2"/>
      <c r="K64" s="1" t="s">
        <v>91</v>
      </c>
      <c r="L64">
        <v>2023</v>
      </c>
      <c r="M64" t="s">
        <v>19</v>
      </c>
    </row>
    <row r="65" spans="1:14" ht="112.5" customHeight="1" x14ac:dyDescent="0.25">
      <c r="A65" s="7" t="str">
        <f>"2023-05-08"</f>
        <v>2023-05-08</v>
      </c>
      <c r="B65" s="7" t="str">
        <f>"1840"</f>
        <v>1840</v>
      </c>
      <c r="C65" s="7" t="s">
        <v>173</v>
      </c>
      <c r="D65" s="7" t="s">
        <v>174</v>
      </c>
      <c r="E65" s="7" t="str">
        <f>"01"</f>
        <v>01</v>
      </c>
      <c r="F65" s="7">
        <v>5</v>
      </c>
      <c r="G65" s="7"/>
      <c r="H65" s="7"/>
      <c r="I65" s="7"/>
      <c r="J65" s="5" t="s">
        <v>503</v>
      </c>
      <c r="K65" s="8" t="s">
        <v>508</v>
      </c>
      <c r="L65" s="7">
        <v>2014</v>
      </c>
      <c r="M65" s="7" t="s">
        <v>29</v>
      </c>
      <c r="N65" s="7"/>
    </row>
    <row r="66" spans="1:14" ht="60" x14ac:dyDescent="0.25">
      <c r="A66" s="7" t="str">
        <f>"2023-05-08"</f>
        <v>2023-05-08</v>
      </c>
      <c r="B66" s="7" t="str">
        <f>"1930"</f>
        <v>1930</v>
      </c>
      <c r="C66" s="7" t="s">
        <v>175</v>
      </c>
      <c r="D66" s="7" t="s">
        <v>177</v>
      </c>
      <c r="E66" s="7" t="str">
        <f>"01"</f>
        <v>01</v>
      </c>
      <c r="F66" s="7">
        <v>1</v>
      </c>
      <c r="G66" s="7" t="s">
        <v>14</v>
      </c>
      <c r="H66" s="7" t="s">
        <v>155</v>
      </c>
      <c r="I66" s="7" t="s">
        <v>18</v>
      </c>
      <c r="J66" s="5" t="s">
        <v>504</v>
      </c>
      <c r="K66" s="8" t="s">
        <v>176</v>
      </c>
      <c r="L66" s="7">
        <v>2019</v>
      </c>
      <c r="M66" s="7" t="s">
        <v>19</v>
      </c>
      <c r="N66" s="7" t="s">
        <v>24</v>
      </c>
    </row>
    <row r="67" spans="1:14" ht="75" x14ac:dyDescent="0.25">
      <c r="A67" s="7" t="str">
        <f>"2023-05-08"</f>
        <v>2023-05-08</v>
      </c>
      <c r="B67" s="7" t="str">
        <f>"2030"</f>
        <v>2030</v>
      </c>
      <c r="C67" s="7" t="s">
        <v>178</v>
      </c>
      <c r="D67" s="7" t="s">
        <v>180</v>
      </c>
      <c r="E67" s="7" t="str">
        <f>"2023"</f>
        <v>2023</v>
      </c>
      <c r="F67" s="7">
        <v>4</v>
      </c>
      <c r="G67" s="7" t="s">
        <v>61</v>
      </c>
      <c r="H67" s="7"/>
      <c r="I67" s="7"/>
      <c r="J67" s="5" t="s">
        <v>509</v>
      </c>
      <c r="K67" s="8" t="s">
        <v>179</v>
      </c>
      <c r="L67" s="7">
        <v>0</v>
      </c>
      <c r="M67" s="7" t="s">
        <v>19</v>
      </c>
      <c r="N67" s="7"/>
    </row>
    <row r="68" spans="1:14" ht="75" x14ac:dyDescent="0.25">
      <c r="A68" s="7" t="str">
        <f>"2023-05-08"</f>
        <v>2023-05-08</v>
      </c>
      <c r="B68" s="7" t="str">
        <f>"2100"</f>
        <v>2100</v>
      </c>
      <c r="C68" s="7" t="s">
        <v>181</v>
      </c>
      <c r="D68" s="7" t="s">
        <v>181</v>
      </c>
      <c r="E68" s="7" t="str">
        <f>" "</f>
        <v xml:space="preserve"> </v>
      </c>
      <c r="F68" s="7">
        <v>0</v>
      </c>
      <c r="G68" s="7" t="s">
        <v>101</v>
      </c>
      <c r="H68" s="7" t="s">
        <v>182</v>
      </c>
      <c r="I68" s="7" t="s">
        <v>18</v>
      </c>
      <c r="J68" s="5" t="s">
        <v>506</v>
      </c>
      <c r="K68" s="8" t="s">
        <v>183</v>
      </c>
      <c r="L68" s="7">
        <v>2021</v>
      </c>
      <c r="M68" s="7" t="s">
        <v>36</v>
      </c>
      <c r="N68" s="7"/>
    </row>
    <row r="69" spans="1:14" ht="75" x14ac:dyDescent="0.25">
      <c r="A69" s="7" t="str">
        <f>"2023-05-08"</f>
        <v>2023-05-08</v>
      </c>
      <c r="B69" s="7" t="str">
        <f>"2225"</f>
        <v>2225</v>
      </c>
      <c r="C69" s="7" t="s">
        <v>184</v>
      </c>
      <c r="D69" s="7" t="s">
        <v>184</v>
      </c>
      <c r="E69" s="7" t="str">
        <f>" "</f>
        <v xml:space="preserve"> </v>
      </c>
      <c r="F69" s="7">
        <v>0</v>
      </c>
      <c r="G69" s="7" t="s">
        <v>101</v>
      </c>
      <c r="H69" s="7" t="s">
        <v>125</v>
      </c>
      <c r="I69" s="7" t="s">
        <v>18</v>
      </c>
      <c r="J69" s="5" t="s">
        <v>506</v>
      </c>
      <c r="K69" s="8" t="s">
        <v>185</v>
      </c>
      <c r="L69" s="7">
        <v>2020</v>
      </c>
      <c r="M69" s="7" t="s">
        <v>36</v>
      </c>
      <c r="N69" s="7"/>
    </row>
    <row r="70" spans="1:14" ht="75" x14ac:dyDescent="0.25">
      <c r="A70" t="str">
        <f>"2023-05-08"</f>
        <v>2023-05-08</v>
      </c>
      <c r="B70" t="str">
        <f>"2405"</f>
        <v>2405</v>
      </c>
      <c r="C70" t="s">
        <v>13</v>
      </c>
      <c r="D70" t="s">
        <v>186</v>
      </c>
      <c r="E70" t="str">
        <f t="shared" ref="E70:E78" si="1">"02"</f>
        <v>02</v>
      </c>
      <c r="F70">
        <v>12</v>
      </c>
      <c r="G70" t="s">
        <v>14</v>
      </c>
      <c r="H70" t="s">
        <v>15</v>
      </c>
      <c r="I70" t="s">
        <v>18</v>
      </c>
      <c r="J70" s="2"/>
      <c r="K70" s="1" t="s">
        <v>16</v>
      </c>
      <c r="L70">
        <v>2011</v>
      </c>
      <c r="M70" t="s">
        <v>19</v>
      </c>
    </row>
    <row r="71" spans="1:14" ht="75" x14ac:dyDescent="0.25">
      <c r="A71" t="str">
        <f>"2023-05-08"</f>
        <v>2023-05-08</v>
      </c>
      <c r="B71" t="str">
        <f>"2500"</f>
        <v>2500</v>
      </c>
      <c r="C71" t="s">
        <v>13</v>
      </c>
      <c r="D71" t="s">
        <v>186</v>
      </c>
      <c r="E71" t="str">
        <f t="shared" si="1"/>
        <v>02</v>
      </c>
      <c r="F71">
        <v>12</v>
      </c>
      <c r="G71" t="s">
        <v>14</v>
      </c>
      <c r="H71" t="s">
        <v>15</v>
      </c>
      <c r="I71" t="s">
        <v>18</v>
      </c>
      <c r="J71" s="2"/>
      <c r="K71" s="1" t="s">
        <v>16</v>
      </c>
      <c r="L71">
        <v>2011</v>
      </c>
      <c r="M71" t="s">
        <v>19</v>
      </c>
    </row>
    <row r="72" spans="1:14" ht="75" x14ac:dyDescent="0.25">
      <c r="A72" t="str">
        <f>"2023-05-08"</f>
        <v>2023-05-08</v>
      </c>
      <c r="B72" t="str">
        <f>"2600"</f>
        <v>2600</v>
      </c>
      <c r="C72" t="s">
        <v>13</v>
      </c>
      <c r="D72" t="s">
        <v>186</v>
      </c>
      <c r="E72" t="str">
        <f t="shared" si="1"/>
        <v>02</v>
      </c>
      <c r="F72">
        <v>12</v>
      </c>
      <c r="G72" t="s">
        <v>14</v>
      </c>
      <c r="H72" t="s">
        <v>15</v>
      </c>
      <c r="I72" t="s">
        <v>18</v>
      </c>
      <c r="J72" s="2"/>
      <c r="K72" s="1" t="s">
        <v>16</v>
      </c>
      <c r="L72">
        <v>2011</v>
      </c>
      <c r="M72" t="s">
        <v>19</v>
      </c>
    </row>
    <row r="73" spans="1:14" ht="75" x14ac:dyDescent="0.25">
      <c r="A73" t="str">
        <f>"2023-05-08"</f>
        <v>2023-05-08</v>
      </c>
      <c r="B73" t="str">
        <f>"2700"</f>
        <v>2700</v>
      </c>
      <c r="C73" t="s">
        <v>13</v>
      </c>
      <c r="D73" t="s">
        <v>186</v>
      </c>
      <c r="E73" t="str">
        <f t="shared" si="1"/>
        <v>02</v>
      </c>
      <c r="F73">
        <v>12</v>
      </c>
      <c r="G73" t="s">
        <v>14</v>
      </c>
      <c r="H73" t="s">
        <v>15</v>
      </c>
      <c r="I73" t="s">
        <v>18</v>
      </c>
      <c r="J73" s="2"/>
      <c r="K73" s="1" t="s">
        <v>16</v>
      </c>
      <c r="L73">
        <v>2011</v>
      </c>
      <c r="M73" t="s">
        <v>19</v>
      </c>
    </row>
    <row r="74" spans="1:14" ht="75" x14ac:dyDescent="0.25">
      <c r="A74" t="str">
        <f>"2023-05-08"</f>
        <v>2023-05-08</v>
      </c>
      <c r="B74" t="str">
        <f>"2800"</f>
        <v>2800</v>
      </c>
      <c r="C74" t="s">
        <v>13</v>
      </c>
      <c r="D74" t="s">
        <v>186</v>
      </c>
      <c r="E74" t="str">
        <f t="shared" si="1"/>
        <v>02</v>
      </c>
      <c r="F74">
        <v>12</v>
      </c>
      <c r="G74" t="s">
        <v>14</v>
      </c>
      <c r="H74" t="s">
        <v>15</v>
      </c>
      <c r="I74" t="s">
        <v>18</v>
      </c>
      <c r="J74" s="2"/>
      <c r="K74" s="1" t="s">
        <v>16</v>
      </c>
      <c r="L74">
        <v>2011</v>
      </c>
      <c r="M74" t="s">
        <v>19</v>
      </c>
    </row>
    <row r="75" spans="1:14" ht="75" x14ac:dyDescent="0.25">
      <c r="A75" t="str">
        <f>"2023-05-09"</f>
        <v>2023-05-09</v>
      </c>
      <c r="B75" t="str">
        <f>"0500"</f>
        <v>0500</v>
      </c>
      <c r="C75" t="s">
        <v>13</v>
      </c>
      <c r="D75" t="s">
        <v>186</v>
      </c>
      <c r="E75" t="str">
        <f t="shared" si="1"/>
        <v>02</v>
      </c>
      <c r="F75">
        <v>12</v>
      </c>
      <c r="G75" t="s">
        <v>14</v>
      </c>
      <c r="H75" t="s">
        <v>15</v>
      </c>
      <c r="I75" t="s">
        <v>18</v>
      </c>
      <c r="J75" s="2"/>
      <c r="K75" s="1" t="s">
        <v>16</v>
      </c>
      <c r="L75">
        <v>2011</v>
      </c>
      <c r="M75" t="s">
        <v>19</v>
      </c>
    </row>
    <row r="76" spans="1:14" ht="30" x14ac:dyDescent="0.25">
      <c r="A76" t="str">
        <f>"2023-05-09"</f>
        <v>2023-05-09</v>
      </c>
      <c r="B76" t="str">
        <f>"0600"</f>
        <v>0600</v>
      </c>
      <c r="C76" t="s">
        <v>20</v>
      </c>
      <c r="D76" t="s">
        <v>187</v>
      </c>
      <c r="E76" t="str">
        <f t="shared" si="1"/>
        <v>02</v>
      </c>
      <c r="F76">
        <v>11</v>
      </c>
      <c r="G76" t="s">
        <v>21</v>
      </c>
      <c r="I76" t="s">
        <v>18</v>
      </c>
      <c r="J76" s="2"/>
      <c r="K76" s="1" t="s">
        <v>22</v>
      </c>
      <c r="L76">
        <v>2019</v>
      </c>
      <c r="M76" t="s">
        <v>19</v>
      </c>
    </row>
    <row r="77" spans="1:14" ht="30" x14ac:dyDescent="0.25">
      <c r="A77" t="str">
        <f>"2023-05-09"</f>
        <v>2023-05-09</v>
      </c>
      <c r="B77" t="str">
        <f>"0625"</f>
        <v>0625</v>
      </c>
      <c r="C77" t="s">
        <v>20</v>
      </c>
      <c r="D77" t="s">
        <v>188</v>
      </c>
      <c r="E77" t="str">
        <f t="shared" si="1"/>
        <v>02</v>
      </c>
      <c r="F77">
        <v>12</v>
      </c>
      <c r="G77" t="s">
        <v>14</v>
      </c>
      <c r="I77" t="s">
        <v>18</v>
      </c>
      <c r="J77" s="2"/>
      <c r="K77" s="1" t="s">
        <v>22</v>
      </c>
      <c r="L77">
        <v>2019</v>
      </c>
      <c r="M77" t="s">
        <v>19</v>
      </c>
    </row>
    <row r="78" spans="1:14" ht="60" x14ac:dyDescent="0.25">
      <c r="A78" t="str">
        <f>"2023-05-09"</f>
        <v>2023-05-09</v>
      </c>
      <c r="B78" t="str">
        <f>"0650"</f>
        <v>0650</v>
      </c>
      <c r="C78" t="s">
        <v>26</v>
      </c>
      <c r="D78" t="s">
        <v>190</v>
      </c>
      <c r="E78" t="str">
        <f t="shared" si="1"/>
        <v>02</v>
      </c>
      <c r="F78">
        <v>13</v>
      </c>
      <c r="G78" t="s">
        <v>21</v>
      </c>
      <c r="I78" t="s">
        <v>18</v>
      </c>
      <c r="J78" s="2"/>
      <c r="K78" s="1" t="s">
        <v>189</v>
      </c>
      <c r="L78">
        <v>2018</v>
      </c>
      <c r="M78" t="s">
        <v>29</v>
      </c>
    </row>
    <row r="79" spans="1:14" ht="75" x14ac:dyDescent="0.25">
      <c r="A79" t="str">
        <f>"2023-05-09"</f>
        <v>2023-05-09</v>
      </c>
      <c r="B79" t="str">
        <f>"0715"</f>
        <v>0715</v>
      </c>
      <c r="C79" t="s">
        <v>30</v>
      </c>
      <c r="D79" t="s">
        <v>192</v>
      </c>
      <c r="E79" t="str">
        <f>"01"</f>
        <v>01</v>
      </c>
      <c r="F79">
        <v>4</v>
      </c>
      <c r="G79" t="s">
        <v>21</v>
      </c>
      <c r="I79" t="s">
        <v>18</v>
      </c>
      <c r="J79" s="2"/>
      <c r="K79" s="1" t="s">
        <v>191</v>
      </c>
      <c r="L79">
        <v>2016</v>
      </c>
      <c r="M79" t="s">
        <v>19</v>
      </c>
    </row>
    <row r="80" spans="1:14" ht="45" x14ac:dyDescent="0.25">
      <c r="A80" t="str">
        <f>"2023-05-09"</f>
        <v>2023-05-09</v>
      </c>
      <c r="B80" t="str">
        <f>"0730"</f>
        <v>0730</v>
      </c>
      <c r="C80" t="s">
        <v>33</v>
      </c>
      <c r="D80" t="s">
        <v>194</v>
      </c>
      <c r="E80" t="str">
        <f>"01"</f>
        <v>01</v>
      </c>
      <c r="F80">
        <v>11</v>
      </c>
      <c r="G80" t="s">
        <v>21</v>
      </c>
      <c r="I80" t="s">
        <v>18</v>
      </c>
      <c r="J80" s="2"/>
      <c r="K80" s="1" t="s">
        <v>193</v>
      </c>
      <c r="L80">
        <v>2009</v>
      </c>
      <c r="M80" t="s">
        <v>36</v>
      </c>
    </row>
    <row r="81" spans="1:14" ht="30" x14ac:dyDescent="0.25">
      <c r="A81" t="str">
        <f>"2023-05-09"</f>
        <v>2023-05-09</v>
      </c>
      <c r="B81" t="str">
        <f>"0755"</f>
        <v>0755</v>
      </c>
      <c r="C81" t="s">
        <v>37</v>
      </c>
      <c r="D81" t="s">
        <v>196</v>
      </c>
      <c r="E81" t="str">
        <f>"03"</f>
        <v>03</v>
      </c>
      <c r="F81">
        <v>4</v>
      </c>
      <c r="G81" t="s">
        <v>21</v>
      </c>
      <c r="I81" t="s">
        <v>18</v>
      </c>
      <c r="J81" s="2"/>
      <c r="K81" s="1" t="s">
        <v>195</v>
      </c>
      <c r="L81">
        <v>0</v>
      </c>
      <c r="M81" t="s">
        <v>40</v>
      </c>
    </row>
    <row r="82" spans="1:14" ht="60" x14ac:dyDescent="0.25">
      <c r="A82" t="str">
        <f>"2023-05-09"</f>
        <v>2023-05-09</v>
      </c>
      <c r="B82" t="str">
        <f>"0805"</f>
        <v>0805</v>
      </c>
      <c r="C82" t="s">
        <v>41</v>
      </c>
      <c r="D82" t="s">
        <v>198</v>
      </c>
      <c r="E82" t="str">
        <f>"01"</f>
        <v>01</v>
      </c>
      <c r="F82">
        <v>16</v>
      </c>
      <c r="G82" t="s">
        <v>21</v>
      </c>
      <c r="I82" t="s">
        <v>18</v>
      </c>
      <c r="J82" s="2"/>
      <c r="K82" s="1" t="s">
        <v>197</v>
      </c>
      <c r="L82">
        <v>2020</v>
      </c>
      <c r="M82" t="s">
        <v>29</v>
      </c>
    </row>
    <row r="83" spans="1:14" ht="60" x14ac:dyDescent="0.25">
      <c r="A83" t="str">
        <f>"2023-05-09"</f>
        <v>2023-05-09</v>
      </c>
      <c r="B83" t="str">
        <f>"0815"</f>
        <v>0815</v>
      </c>
      <c r="C83" t="s">
        <v>120</v>
      </c>
      <c r="D83" t="s">
        <v>200</v>
      </c>
      <c r="E83" t="str">
        <f>"02"</f>
        <v>02</v>
      </c>
      <c r="F83">
        <v>8</v>
      </c>
      <c r="G83" t="s">
        <v>21</v>
      </c>
      <c r="I83" t="s">
        <v>18</v>
      </c>
      <c r="J83" s="2"/>
      <c r="K83" s="1" t="s">
        <v>199</v>
      </c>
      <c r="L83">
        <v>2021</v>
      </c>
      <c r="M83" t="s">
        <v>47</v>
      </c>
    </row>
    <row r="84" spans="1:14" ht="30" x14ac:dyDescent="0.25">
      <c r="A84" t="str">
        <f>"2023-05-09"</f>
        <v>2023-05-09</v>
      </c>
      <c r="B84" t="str">
        <f>"0820"</f>
        <v>0820</v>
      </c>
      <c r="C84" t="s">
        <v>48</v>
      </c>
      <c r="D84" t="s">
        <v>202</v>
      </c>
      <c r="E84" t="str">
        <f>"02"</f>
        <v>02</v>
      </c>
      <c r="F84">
        <v>3</v>
      </c>
      <c r="G84" t="s">
        <v>14</v>
      </c>
      <c r="I84" t="s">
        <v>18</v>
      </c>
      <c r="J84" s="2"/>
      <c r="K84" s="1" t="s">
        <v>201</v>
      </c>
      <c r="L84">
        <v>1987</v>
      </c>
      <c r="M84" t="s">
        <v>51</v>
      </c>
      <c r="N84" t="s">
        <v>24</v>
      </c>
    </row>
    <row r="85" spans="1:14" ht="75" x14ac:dyDescent="0.25">
      <c r="A85" t="str">
        <f>"2023-05-09"</f>
        <v>2023-05-09</v>
      </c>
      <c r="B85" t="str">
        <f>"0845"</f>
        <v>0845</v>
      </c>
      <c r="C85" t="s">
        <v>52</v>
      </c>
      <c r="D85" t="s">
        <v>204</v>
      </c>
      <c r="E85" t="str">
        <f>"03"</f>
        <v>03</v>
      </c>
      <c r="F85">
        <v>2</v>
      </c>
      <c r="G85" t="s">
        <v>21</v>
      </c>
      <c r="H85" t="s">
        <v>155</v>
      </c>
      <c r="I85" t="s">
        <v>18</v>
      </c>
      <c r="J85" s="2"/>
      <c r="K85" s="1" t="s">
        <v>203</v>
      </c>
      <c r="L85">
        <v>2015</v>
      </c>
      <c r="M85" t="s">
        <v>19</v>
      </c>
    </row>
    <row r="86" spans="1:14" ht="45" x14ac:dyDescent="0.25">
      <c r="A86" t="str">
        <f>"2023-05-09"</f>
        <v>2023-05-09</v>
      </c>
      <c r="B86" t="str">
        <f>"0910"</f>
        <v>0910</v>
      </c>
      <c r="C86" t="s">
        <v>55</v>
      </c>
      <c r="D86" t="s">
        <v>206</v>
      </c>
      <c r="E86" t="str">
        <f>"03"</f>
        <v>03</v>
      </c>
      <c r="F86">
        <v>10</v>
      </c>
      <c r="G86" t="s">
        <v>21</v>
      </c>
      <c r="I86" t="s">
        <v>18</v>
      </c>
      <c r="J86" s="2"/>
      <c r="K86" s="1" t="s">
        <v>205</v>
      </c>
      <c r="L86">
        <v>2019</v>
      </c>
      <c r="M86" t="s">
        <v>29</v>
      </c>
    </row>
    <row r="87" spans="1:14" ht="75" x14ac:dyDescent="0.25">
      <c r="A87" t="str">
        <f>"2023-05-09"</f>
        <v>2023-05-09</v>
      </c>
      <c r="B87" t="str">
        <f>"0935"</f>
        <v>0935</v>
      </c>
      <c r="C87" t="s">
        <v>55</v>
      </c>
      <c r="D87" t="s">
        <v>208</v>
      </c>
      <c r="E87" t="str">
        <f>"03"</f>
        <v>03</v>
      </c>
      <c r="F87">
        <v>11</v>
      </c>
      <c r="G87" t="s">
        <v>21</v>
      </c>
      <c r="I87" t="s">
        <v>18</v>
      </c>
      <c r="J87" s="2"/>
      <c r="K87" s="1" t="s">
        <v>207</v>
      </c>
      <c r="L87">
        <v>2019</v>
      </c>
      <c r="M87" t="s">
        <v>29</v>
      </c>
    </row>
    <row r="88" spans="1:14" ht="90" x14ac:dyDescent="0.25">
      <c r="A88" t="str">
        <f>"2023-05-09"</f>
        <v>2023-05-09</v>
      </c>
      <c r="B88" t="str">
        <f>"1000"</f>
        <v>1000</v>
      </c>
      <c r="C88" t="s">
        <v>173</v>
      </c>
      <c r="D88" t="s">
        <v>174</v>
      </c>
      <c r="E88" t="str">
        <f>"01"</f>
        <v>01</v>
      </c>
      <c r="F88">
        <v>5</v>
      </c>
      <c r="I88" t="s">
        <v>18</v>
      </c>
      <c r="J88" s="2"/>
      <c r="K88" s="14" t="s">
        <v>508</v>
      </c>
      <c r="L88">
        <v>2014</v>
      </c>
      <c r="M88" t="s">
        <v>29</v>
      </c>
    </row>
    <row r="89" spans="1:14" x14ac:dyDescent="0.25">
      <c r="A89" t="str">
        <f>"2023-05-09"</f>
        <v>2023-05-09</v>
      </c>
      <c r="B89" t="str">
        <f>"1050"</f>
        <v>1050</v>
      </c>
      <c r="C89" t="s">
        <v>209</v>
      </c>
      <c r="D89" t="s">
        <v>210</v>
      </c>
      <c r="E89" t="str">
        <f>"02"</f>
        <v>02</v>
      </c>
      <c r="F89">
        <v>9</v>
      </c>
      <c r="G89" t="s">
        <v>14</v>
      </c>
      <c r="J89" s="2"/>
      <c r="K89" s="1" t="s">
        <v>40</v>
      </c>
      <c r="L89">
        <v>2020</v>
      </c>
      <c r="M89" t="s">
        <v>139</v>
      </c>
    </row>
    <row r="90" spans="1:14" ht="75" x14ac:dyDescent="0.25">
      <c r="A90" t="str">
        <f>"2023-05-09"</f>
        <v>2023-05-09</v>
      </c>
      <c r="B90" t="str">
        <f>"1100"</f>
        <v>1100</v>
      </c>
      <c r="C90" t="s">
        <v>178</v>
      </c>
      <c r="D90" t="s">
        <v>180</v>
      </c>
      <c r="E90" t="str">
        <f>"2023"</f>
        <v>2023</v>
      </c>
      <c r="F90">
        <v>4</v>
      </c>
      <c r="G90" t="s">
        <v>61</v>
      </c>
      <c r="I90" t="s">
        <v>18</v>
      </c>
      <c r="J90" s="2"/>
      <c r="K90" s="1" t="s">
        <v>179</v>
      </c>
      <c r="L90">
        <v>0</v>
      </c>
      <c r="M90" t="s">
        <v>19</v>
      </c>
    </row>
    <row r="91" spans="1:14" ht="75" x14ac:dyDescent="0.25">
      <c r="A91" t="str">
        <f>"2023-05-09"</f>
        <v>2023-05-09</v>
      </c>
      <c r="B91" t="str">
        <f>"1130"</f>
        <v>1130</v>
      </c>
      <c r="C91" t="s">
        <v>211</v>
      </c>
      <c r="D91" t="s">
        <v>213</v>
      </c>
      <c r="E91" t="str">
        <f>" "</f>
        <v xml:space="preserve"> </v>
      </c>
      <c r="F91">
        <v>0</v>
      </c>
      <c r="G91" t="s">
        <v>21</v>
      </c>
      <c r="I91" t="s">
        <v>18</v>
      </c>
      <c r="J91" s="2"/>
      <c r="K91" s="1" t="s">
        <v>212</v>
      </c>
      <c r="L91">
        <v>2019</v>
      </c>
      <c r="M91" t="s">
        <v>19</v>
      </c>
    </row>
    <row r="92" spans="1:14" ht="75" x14ac:dyDescent="0.25">
      <c r="A92" t="str">
        <f>"2023-05-09"</f>
        <v>2023-05-09</v>
      </c>
      <c r="B92" t="str">
        <f>"1230"</f>
        <v>1230</v>
      </c>
      <c r="C92" t="s">
        <v>214</v>
      </c>
      <c r="D92" t="s">
        <v>214</v>
      </c>
      <c r="E92" t="str">
        <f>" "</f>
        <v xml:space="preserve"> </v>
      </c>
      <c r="F92">
        <v>0</v>
      </c>
      <c r="I92" t="s">
        <v>18</v>
      </c>
      <c r="J92" s="2"/>
      <c r="K92" s="1" t="s">
        <v>215</v>
      </c>
      <c r="L92">
        <v>2021</v>
      </c>
      <c r="M92" t="s">
        <v>19</v>
      </c>
    </row>
    <row r="93" spans="1:14" ht="60" x14ac:dyDescent="0.25">
      <c r="A93" t="str">
        <f>"2023-05-09"</f>
        <v>2023-05-09</v>
      </c>
      <c r="B93" t="str">
        <f>"1400"</f>
        <v>1400</v>
      </c>
      <c r="C93" t="s">
        <v>135</v>
      </c>
      <c r="D93" t="s">
        <v>217</v>
      </c>
      <c r="E93" t="str">
        <f>"04"</f>
        <v>04</v>
      </c>
      <c r="F93">
        <v>161</v>
      </c>
      <c r="G93" t="s">
        <v>14</v>
      </c>
      <c r="H93" t="s">
        <v>15</v>
      </c>
      <c r="I93" t="s">
        <v>18</v>
      </c>
      <c r="J93" s="2"/>
      <c r="K93" s="1" t="s">
        <v>216</v>
      </c>
      <c r="L93">
        <v>2022</v>
      </c>
      <c r="M93" t="s">
        <v>139</v>
      </c>
    </row>
    <row r="94" spans="1:14" ht="45" x14ac:dyDescent="0.25">
      <c r="A94" t="str">
        <f>"2023-05-09"</f>
        <v>2023-05-09</v>
      </c>
      <c r="B94" t="str">
        <f>"1430"</f>
        <v>1430</v>
      </c>
      <c r="C94" t="s">
        <v>140</v>
      </c>
      <c r="D94" t="s">
        <v>219</v>
      </c>
      <c r="E94" t="str">
        <f>"02"</f>
        <v>02</v>
      </c>
      <c r="F94">
        <v>73</v>
      </c>
      <c r="G94" t="s">
        <v>21</v>
      </c>
      <c r="I94" t="s">
        <v>18</v>
      </c>
      <c r="J94" s="2"/>
      <c r="K94" s="1" t="s">
        <v>218</v>
      </c>
      <c r="L94">
        <v>0</v>
      </c>
      <c r="M94" t="s">
        <v>19</v>
      </c>
    </row>
    <row r="95" spans="1:14" ht="75" x14ac:dyDescent="0.25">
      <c r="A95" t="str">
        <f>"2023-05-09"</f>
        <v>2023-05-09</v>
      </c>
      <c r="B95" t="str">
        <f>"1500"</f>
        <v>1500</v>
      </c>
      <c r="C95" t="s">
        <v>143</v>
      </c>
      <c r="D95" t="s">
        <v>221</v>
      </c>
      <c r="E95" t="str">
        <f>"02"</f>
        <v>02</v>
      </c>
      <c r="F95">
        <v>8</v>
      </c>
      <c r="G95" t="s">
        <v>21</v>
      </c>
      <c r="I95" t="s">
        <v>18</v>
      </c>
      <c r="J95" s="2"/>
      <c r="K95" s="1" t="s">
        <v>220</v>
      </c>
      <c r="L95">
        <v>2019</v>
      </c>
      <c r="M95" t="s">
        <v>36</v>
      </c>
    </row>
    <row r="96" spans="1:14" ht="30" x14ac:dyDescent="0.25">
      <c r="A96" t="str">
        <f>"2023-05-09"</f>
        <v>2023-05-09</v>
      </c>
      <c r="B96" t="str">
        <f>"1525"</f>
        <v>1525</v>
      </c>
      <c r="C96" t="s">
        <v>37</v>
      </c>
      <c r="D96" t="s">
        <v>223</v>
      </c>
      <c r="E96" t="str">
        <f>"03"</f>
        <v>03</v>
      </c>
      <c r="F96">
        <v>7</v>
      </c>
      <c r="G96" t="s">
        <v>21</v>
      </c>
      <c r="I96" t="s">
        <v>18</v>
      </c>
      <c r="J96" s="2"/>
      <c r="K96" s="1" t="s">
        <v>222</v>
      </c>
      <c r="L96">
        <v>0</v>
      </c>
      <c r="M96" t="s">
        <v>40</v>
      </c>
    </row>
    <row r="97" spans="1:14" ht="75" x14ac:dyDescent="0.25">
      <c r="A97" t="str">
        <f>"2023-05-09"</f>
        <v>2023-05-09</v>
      </c>
      <c r="B97" t="str">
        <f>"1540"</f>
        <v>1540</v>
      </c>
      <c r="C97" t="s">
        <v>148</v>
      </c>
      <c r="D97" t="s">
        <v>225</v>
      </c>
      <c r="E97" t="str">
        <f>"02"</f>
        <v>02</v>
      </c>
      <c r="F97">
        <v>3</v>
      </c>
      <c r="G97" t="s">
        <v>21</v>
      </c>
      <c r="I97" t="s">
        <v>18</v>
      </c>
      <c r="J97" s="2"/>
      <c r="K97" s="1" t="s">
        <v>224</v>
      </c>
      <c r="L97">
        <v>2018</v>
      </c>
      <c r="M97" t="s">
        <v>19</v>
      </c>
    </row>
    <row r="98" spans="1:14" ht="45" x14ac:dyDescent="0.25">
      <c r="A98" t="str">
        <f>"2023-05-09"</f>
        <v>2023-05-09</v>
      </c>
      <c r="B98" t="str">
        <f>"1555"</f>
        <v>1555</v>
      </c>
      <c r="C98" t="s">
        <v>151</v>
      </c>
      <c r="D98" t="s">
        <v>227</v>
      </c>
      <c r="E98" t="str">
        <f>"01"</f>
        <v>01</v>
      </c>
      <c r="F98">
        <v>3</v>
      </c>
      <c r="G98" t="s">
        <v>21</v>
      </c>
      <c r="I98" t="s">
        <v>18</v>
      </c>
      <c r="J98" s="2"/>
      <c r="K98" s="1" t="s">
        <v>226</v>
      </c>
      <c r="L98">
        <v>2021</v>
      </c>
      <c r="M98" t="s">
        <v>29</v>
      </c>
    </row>
    <row r="99" spans="1:14" ht="30" x14ac:dyDescent="0.25">
      <c r="A99" t="str">
        <f>"2023-05-09"</f>
        <v>2023-05-09</v>
      </c>
      <c r="B99" t="str">
        <f>"1600"</f>
        <v>1600</v>
      </c>
      <c r="C99" t="s">
        <v>154</v>
      </c>
      <c r="D99" t="s">
        <v>229</v>
      </c>
      <c r="E99" t="str">
        <f>"01"</f>
        <v>01</v>
      </c>
      <c r="F99">
        <v>1</v>
      </c>
      <c r="G99" t="s">
        <v>14</v>
      </c>
      <c r="H99" t="s">
        <v>155</v>
      </c>
      <c r="I99" t="s">
        <v>18</v>
      </c>
      <c r="J99" s="2"/>
      <c r="K99" s="1" t="s">
        <v>228</v>
      </c>
      <c r="L99">
        <v>2017</v>
      </c>
      <c r="M99" t="s">
        <v>19</v>
      </c>
      <c r="N99" t="s">
        <v>24</v>
      </c>
    </row>
    <row r="100" spans="1:14" ht="45" x14ac:dyDescent="0.25">
      <c r="A100" t="str">
        <f>"2023-05-09"</f>
        <v>2023-05-09</v>
      </c>
      <c r="B100" t="str">
        <f>"1630"</f>
        <v>1630</v>
      </c>
      <c r="C100" t="s">
        <v>158</v>
      </c>
      <c r="D100" t="s">
        <v>231</v>
      </c>
      <c r="E100" t="str">
        <f>"01"</f>
        <v>01</v>
      </c>
      <c r="F100">
        <v>26</v>
      </c>
      <c r="G100" t="s">
        <v>21</v>
      </c>
      <c r="I100" t="s">
        <v>18</v>
      </c>
      <c r="J100" s="2"/>
      <c r="K100" s="1" t="s">
        <v>230</v>
      </c>
      <c r="L100">
        <v>1985</v>
      </c>
      <c r="M100" t="s">
        <v>51</v>
      </c>
      <c r="N100" t="s">
        <v>24</v>
      </c>
    </row>
    <row r="101" spans="1:14" ht="75" x14ac:dyDescent="0.25">
      <c r="A101" t="str">
        <f>"2023-05-09"</f>
        <v>2023-05-09</v>
      </c>
      <c r="B101" t="str">
        <f>"1700"</f>
        <v>1700</v>
      </c>
      <c r="C101" t="s">
        <v>232</v>
      </c>
      <c r="D101" t="s">
        <v>235</v>
      </c>
      <c r="E101" t="str">
        <f>"2018"</f>
        <v>2018</v>
      </c>
      <c r="F101">
        <v>16</v>
      </c>
      <c r="G101" t="s">
        <v>14</v>
      </c>
      <c r="H101" t="s">
        <v>233</v>
      </c>
      <c r="I101" t="s">
        <v>18</v>
      </c>
      <c r="J101" s="2"/>
      <c r="K101" s="1" t="s">
        <v>234</v>
      </c>
      <c r="L101">
        <v>2018</v>
      </c>
      <c r="M101" t="s">
        <v>19</v>
      </c>
    </row>
    <row r="102" spans="1:14" x14ac:dyDescent="0.25">
      <c r="A102" t="str">
        <f>"2023-05-09"</f>
        <v>2023-05-09</v>
      </c>
      <c r="B102" t="str">
        <f>"1730"</f>
        <v>1730</v>
      </c>
      <c r="C102" t="s">
        <v>236</v>
      </c>
      <c r="D102" t="s">
        <v>238</v>
      </c>
      <c r="E102" t="str">
        <f>"01"</f>
        <v>01</v>
      </c>
      <c r="F102">
        <v>105</v>
      </c>
      <c r="G102" t="s">
        <v>61</v>
      </c>
      <c r="J102" s="2"/>
      <c r="K102" s="1" t="s">
        <v>237</v>
      </c>
      <c r="L102">
        <v>0</v>
      </c>
      <c r="M102" t="s">
        <v>36</v>
      </c>
    </row>
    <row r="103" spans="1:14" ht="60" x14ac:dyDescent="0.25">
      <c r="A103" t="str">
        <f>"2023-05-09"</f>
        <v>2023-05-09</v>
      </c>
      <c r="B103" t="str">
        <f>"1800"</f>
        <v>1800</v>
      </c>
      <c r="C103" t="s">
        <v>169</v>
      </c>
      <c r="D103" t="s">
        <v>239</v>
      </c>
      <c r="E103" t="str">
        <f>"2022"</f>
        <v>2022</v>
      </c>
      <c r="F103">
        <v>1</v>
      </c>
      <c r="G103" t="s">
        <v>21</v>
      </c>
      <c r="I103" t="s">
        <v>18</v>
      </c>
      <c r="J103" s="2"/>
      <c r="K103" s="1" t="s">
        <v>170</v>
      </c>
      <c r="L103">
        <v>2022</v>
      </c>
      <c r="M103" t="s">
        <v>19</v>
      </c>
    </row>
    <row r="104" spans="1:14" ht="60" x14ac:dyDescent="0.25">
      <c r="A104" t="str">
        <f>"2023-05-09"</f>
        <v>2023-05-09</v>
      </c>
      <c r="B104" t="str">
        <f>"1830"</f>
        <v>1830</v>
      </c>
      <c r="C104" t="s">
        <v>90</v>
      </c>
      <c r="D104" t="s">
        <v>240</v>
      </c>
      <c r="E104" t="str">
        <f>"2023"</f>
        <v>2023</v>
      </c>
      <c r="F104">
        <v>86</v>
      </c>
      <c r="G104" t="s">
        <v>61</v>
      </c>
      <c r="J104" s="2"/>
      <c r="K104" s="1" t="s">
        <v>91</v>
      </c>
      <c r="L104">
        <v>2023</v>
      </c>
      <c r="M104" t="s">
        <v>19</v>
      </c>
    </row>
    <row r="105" spans="1:14" ht="90" x14ac:dyDescent="0.25">
      <c r="A105" s="7" t="str">
        <f>"2023-05-09"</f>
        <v>2023-05-09</v>
      </c>
      <c r="B105" s="7" t="str">
        <f>"1840"</f>
        <v>1840</v>
      </c>
      <c r="C105" s="7" t="s">
        <v>173</v>
      </c>
      <c r="D105" s="7" t="s">
        <v>241</v>
      </c>
      <c r="E105" s="7" t="str">
        <f>"01"</f>
        <v>01</v>
      </c>
      <c r="F105" s="7">
        <v>6</v>
      </c>
      <c r="G105" s="7"/>
      <c r="H105" s="7"/>
      <c r="I105" s="7"/>
      <c r="J105" s="5" t="s">
        <v>503</v>
      </c>
      <c r="K105" s="8" t="s">
        <v>508</v>
      </c>
      <c r="L105" s="7">
        <v>2014</v>
      </c>
      <c r="M105" s="7" t="s">
        <v>29</v>
      </c>
      <c r="N105" s="7"/>
    </row>
    <row r="106" spans="1:14" ht="60" x14ac:dyDescent="0.25">
      <c r="A106" s="7" t="str">
        <f>"2023-05-09"</f>
        <v>2023-05-09</v>
      </c>
      <c r="B106" s="7" t="str">
        <f>"1930"</f>
        <v>1930</v>
      </c>
      <c r="C106" s="7" t="s">
        <v>242</v>
      </c>
      <c r="D106" s="7" t="s">
        <v>244</v>
      </c>
      <c r="E106" s="7" t="str">
        <f>"01"</f>
        <v>01</v>
      </c>
      <c r="F106" s="7">
        <v>2</v>
      </c>
      <c r="G106" s="7" t="s">
        <v>14</v>
      </c>
      <c r="H106" s="7" t="s">
        <v>182</v>
      </c>
      <c r="I106" s="7" t="s">
        <v>18</v>
      </c>
      <c r="J106" s="5" t="s">
        <v>504</v>
      </c>
      <c r="K106" s="8" t="s">
        <v>243</v>
      </c>
      <c r="L106" s="7">
        <v>2019</v>
      </c>
      <c r="M106" s="7" t="s">
        <v>139</v>
      </c>
      <c r="N106" s="7"/>
    </row>
    <row r="107" spans="1:14" ht="60" x14ac:dyDescent="0.25">
      <c r="A107" s="7" t="str">
        <f>"2023-05-09"</f>
        <v>2023-05-09</v>
      </c>
      <c r="B107" s="7" t="str">
        <f>"2000"</f>
        <v>2000</v>
      </c>
      <c r="C107" s="7" t="s">
        <v>242</v>
      </c>
      <c r="D107" s="7" t="s">
        <v>247</v>
      </c>
      <c r="E107" s="7" t="str">
        <f>"01"</f>
        <v>01</v>
      </c>
      <c r="F107" s="7">
        <v>3</v>
      </c>
      <c r="G107" s="7" t="s">
        <v>14</v>
      </c>
      <c r="H107" s="7" t="s">
        <v>245</v>
      </c>
      <c r="I107" s="7" t="s">
        <v>18</v>
      </c>
      <c r="J107" s="5" t="s">
        <v>504</v>
      </c>
      <c r="K107" s="8" t="s">
        <v>246</v>
      </c>
      <c r="L107" s="7">
        <v>2019</v>
      </c>
      <c r="M107" s="7" t="s">
        <v>139</v>
      </c>
      <c r="N107" s="7"/>
    </row>
    <row r="108" spans="1:14" ht="75" x14ac:dyDescent="0.25">
      <c r="A108" s="7" t="str">
        <f>"2023-05-09"</f>
        <v>2023-05-09</v>
      </c>
      <c r="B108" s="7" t="str">
        <f>"2030"</f>
        <v>2030</v>
      </c>
      <c r="C108" s="7" t="s">
        <v>68</v>
      </c>
      <c r="D108" s="7" t="s">
        <v>248</v>
      </c>
      <c r="E108" s="7" t="str">
        <f>"2023"</f>
        <v>2023</v>
      </c>
      <c r="F108" s="7">
        <v>10</v>
      </c>
      <c r="G108" s="7" t="s">
        <v>61</v>
      </c>
      <c r="H108" s="7"/>
      <c r="I108" s="7"/>
      <c r="J108" s="5" t="s">
        <v>511</v>
      </c>
      <c r="K108" s="8" t="s">
        <v>69</v>
      </c>
      <c r="L108" s="7">
        <v>2023</v>
      </c>
      <c r="M108" s="7" t="s">
        <v>19</v>
      </c>
      <c r="N108" s="7"/>
    </row>
    <row r="109" spans="1:14" ht="74.25" customHeight="1" x14ac:dyDescent="0.25">
      <c r="A109" s="7" t="str">
        <f>"2023-05-09"</f>
        <v>2023-05-09</v>
      </c>
      <c r="B109" s="7" t="str">
        <f>"2100"</f>
        <v>2100</v>
      </c>
      <c r="C109" s="7" t="s">
        <v>249</v>
      </c>
      <c r="D109" s="7" t="s">
        <v>40</v>
      </c>
      <c r="E109" s="7" t="str">
        <f>" "</f>
        <v xml:space="preserve"> </v>
      </c>
      <c r="F109" s="7">
        <v>0</v>
      </c>
      <c r="G109" s="7"/>
      <c r="H109" s="7"/>
      <c r="I109" s="7"/>
      <c r="J109" s="5" t="s">
        <v>507</v>
      </c>
      <c r="K109" s="8" t="s">
        <v>512</v>
      </c>
      <c r="L109" s="7">
        <v>2014</v>
      </c>
      <c r="M109" s="7" t="s">
        <v>36</v>
      </c>
      <c r="N109" s="7"/>
    </row>
    <row r="110" spans="1:14" ht="60" x14ac:dyDescent="0.25">
      <c r="A110" s="7" t="str">
        <f>"2023-05-09"</f>
        <v>2023-05-09</v>
      </c>
      <c r="B110" s="7" t="str">
        <f>"2255"</f>
        <v>2255</v>
      </c>
      <c r="C110" s="7" t="s">
        <v>250</v>
      </c>
      <c r="D110" s="7" t="s">
        <v>252</v>
      </c>
      <c r="E110" s="7" t="str">
        <f>"13"</f>
        <v>13</v>
      </c>
      <c r="F110" s="7">
        <v>9</v>
      </c>
      <c r="G110" s="7" t="s">
        <v>97</v>
      </c>
      <c r="H110" s="7"/>
      <c r="I110" s="7"/>
      <c r="J110" s="5" t="s">
        <v>496</v>
      </c>
      <c r="K110" s="8" t="s">
        <v>251</v>
      </c>
      <c r="L110" s="7">
        <v>2018</v>
      </c>
      <c r="M110" s="7" t="s">
        <v>139</v>
      </c>
      <c r="N110" s="7"/>
    </row>
    <row r="111" spans="1:14" ht="75" x14ac:dyDescent="0.25">
      <c r="A111" t="str">
        <f>"2023-05-09"</f>
        <v>2023-05-09</v>
      </c>
      <c r="B111" t="str">
        <f>"2325"</f>
        <v>2325</v>
      </c>
      <c r="C111" t="s">
        <v>253</v>
      </c>
      <c r="D111" t="s">
        <v>253</v>
      </c>
      <c r="E111" t="str">
        <f>" "</f>
        <v xml:space="preserve"> </v>
      </c>
      <c r="F111">
        <v>0</v>
      </c>
      <c r="G111" t="s">
        <v>21</v>
      </c>
      <c r="I111" t="s">
        <v>18</v>
      </c>
      <c r="J111" s="2"/>
      <c r="K111" s="1" t="s">
        <v>254</v>
      </c>
      <c r="L111">
        <v>1989</v>
      </c>
      <c r="M111" t="s">
        <v>19</v>
      </c>
      <c r="N111" t="s">
        <v>24</v>
      </c>
    </row>
    <row r="112" spans="1:14" ht="75" x14ac:dyDescent="0.25">
      <c r="A112" t="str">
        <f>"2023-05-09"</f>
        <v>2023-05-09</v>
      </c>
      <c r="B112" t="str">
        <f>"2400"</f>
        <v>2400</v>
      </c>
      <c r="C112" t="s">
        <v>13</v>
      </c>
      <c r="D112" t="s">
        <v>255</v>
      </c>
      <c r="E112" t="str">
        <f t="shared" ref="E112:E119" si="2">"02"</f>
        <v>02</v>
      </c>
      <c r="F112">
        <v>13</v>
      </c>
      <c r="G112" t="s">
        <v>14</v>
      </c>
      <c r="H112" t="s">
        <v>15</v>
      </c>
      <c r="I112" t="s">
        <v>18</v>
      </c>
      <c r="J112" s="2"/>
      <c r="K112" s="1" t="s">
        <v>16</v>
      </c>
      <c r="L112">
        <v>2011</v>
      </c>
      <c r="M112" t="s">
        <v>19</v>
      </c>
    </row>
    <row r="113" spans="1:14" ht="75" x14ac:dyDescent="0.25">
      <c r="A113" t="str">
        <f>"2023-05-09"</f>
        <v>2023-05-09</v>
      </c>
      <c r="B113" t="str">
        <f>"2500"</f>
        <v>2500</v>
      </c>
      <c r="C113" t="s">
        <v>13</v>
      </c>
      <c r="D113" t="s">
        <v>255</v>
      </c>
      <c r="E113" t="str">
        <f t="shared" si="2"/>
        <v>02</v>
      </c>
      <c r="F113">
        <v>13</v>
      </c>
      <c r="G113" t="s">
        <v>14</v>
      </c>
      <c r="H113" t="s">
        <v>15</v>
      </c>
      <c r="I113" t="s">
        <v>18</v>
      </c>
      <c r="J113" s="2"/>
      <c r="K113" s="1" t="s">
        <v>16</v>
      </c>
      <c r="L113">
        <v>2011</v>
      </c>
      <c r="M113" t="s">
        <v>19</v>
      </c>
    </row>
    <row r="114" spans="1:14" ht="75" x14ac:dyDescent="0.25">
      <c r="A114" t="str">
        <f>"2023-05-09"</f>
        <v>2023-05-09</v>
      </c>
      <c r="B114" t="str">
        <f>"2600"</f>
        <v>2600</v>
      </c>
      <c r="C114" t="s">
        <v>13</v>
      </c>
      <c r="D114" t="s">
        <v>255</v>
      </c>
      <c r="E114" t="str">
        <f t="shared" si="2"/>
        <v>02</v>
      </c>
      <c r="F114">
        <v>13</v>
      </c>
      <c r="G114" t="s">
        <v>14</v>
      </c>
      <c r="H114" t="s">
        <v>15</v>
      </c>
      <c r="I114" t="s">
        <v>18</v>
      </c>
      <c r="J114" s="2"/>
      <c r="K114" s="1" t="s">
        <v>16</v>
      </c>
      <c r="L114">
        <v>2011</v>
      </c>
      <c r="M114" t="s">
        <v>19</v>
      </c>
    </row>
    <row r="115" spans="1:14" ht="75" x14ac:dyDescent="0.25">
      <c r="A115" t="str">
        <f>"2023-05-09"</f>
        <v>2023-05-09</v>
      </c>
      <c r="B115" t="str">
        <f>"2700"</f>
        <v>2700</v>
      </c>
      <c r="C115" t="s">
        <v>13</v>
      </c>
      <c r="D115" t="s">
        <v>255</v>
      </c>
      <c r="E115" t="str">
        <f t="shared" si="2"/>
        <v>02</v>
      </c>
      <c r="F115">
        <v>13</v>
      </c>
      <c r="G115" t="s">
        <v>14</v>
      </c>
      <c r="H115" t="s">
        <v>15</v>
      </c>
      <c r="I115" t="s">
        <v>18</v>
      </c>
      <c r="J115" s="2"/>
      <c r="K115" s="1" t="s">
        <v>16</v>
      </c>
      <c r="L115">
        <v>2011</v>
      </c>
      <c r="M115" t="s">
        <v>19</v>
      </c>
    </row>
    <row r="116" spans="1:14" ht="75" x14ac:dyDescent="0.25">
      <c r="A116" t="str">
        <f>"2023-05-09"</f>
        <v>2023-05-09</v>
      </c>
      <c r="B116" t="str">
        <f>"2800"</f>
        <v>2800</v>
      </c>
      <c r="C116" t="s">
        <v>13</v>
      </c>
      <c r="D116" t="s">
        <v>255</v>
      </c>
      <c r="E116" t="str">
        <f t="shared" si="2"/>
        <v>02</v>
      </c>
      <c r="F116">
        <v>13</v>
      </c>
      <c r="G116" t="s">
        <v>14</v>
      </c>
      <c r="H116" t="s">
        <v>15</v>
      </c>
      <c r="I116" t="s">
        <v>18</v>
      </c>
      <c r="J116" s="2"/>
      <c r="K116" s="1" t="s">
        <v>16</v>
      </c>
      <c r="L116">
        <v>2011</v>
      </c>
      <c r="M116" t="s">
        <v>19</v>
      </c>
    </row>
    <row r="117" spans="1:14" ht="75" x14ac:dyDescent="0.25">
      <c r="A117" t="str">
        <f>"2023-05-10"</f>
        <v>2023-05-10</v>
      </c>
      <c r="B117" t="str">
        <f>"0500"</f>
        <v>0500</v>
      </c>
      <c r="C117" t="s">
        <v>13</v>
      </c>
      <c r="D117" t="s">
        <v>255</v>
      </c>
      <c r="E117" t="str">
        <f t="shared" si="2"/>
        <v>02</v>
      </c>
      <c r="F117">
        <v>13</v>
      </c>
      <c r="G117" t="s">
        <v>14</v>
      </c>
      <c r="H117" t="s">
        <v>15</v>
      </c>
      <c r="I117" t="s">
        <v>18</v>
      </c>
      <c r="J117" s="2"/>
      <c r="K117" s="1" t="s">
        <v>16</v>
      </c>
      <c r="L117">
        <v>2011</v>
      </c>
      <c r="M117" t="s">
        <v>19</v>
      </c>
    </row>
    <row r="118" spans="1:14" ht="30" x14ac:dyDescent="0.25">
      <c r="A118" t="str">
        <f>"2023-05-10"</f>
        <v>2023-05-10</v>
      </c>
      <c r="B118" t="str">
        <f>"0600"</f>
        <v>0600</v>
      </c>
      <c r="C118" t="s">
        <v>20</v>
      </c>
      <c r="D118" t="s">
        <v>256</v>
      </c>
      <c r="E118" t="str">
        <f t="shared" si="2"/>
        <v>02</v>
      </c>
      <c r="F118">
        <v>13</v>
      </c>
      <c r="G118" t="s">
        <v>21</v>
      </c>
      <c r="I118" t="s">
        <v>18</v>
      </c>
      <c r="J118" s="2"/>
      <c r="K118" s="1" t="s">
        <v>22</v>
      </c>
      <c r="L118">
        <v>2019</v>
      </c>
      <c r="M118" t="s">
        <v>19</v>
      </c>
    </row>
    <row r="119" spans="1:14" ht="30" x14ac:dyDescent="0.25">
      <c r="A119" t="str">
        <f>"2023-05-10"</f>
        <v>2023-05-10</v>
      </c>
      <c r="B119" t="str">
        <f>"0625"</f>
        <v>0625</v>
      </c>
      <c r="C119" t="s">
        <v>20</v>
      </c>
      <c r="D119" t="s">
        <v>257</v>
      </c>
      <c r="E119" t="str">
        <f t="shared" si="2"/>
        <v>02</v>
      </c>
      <c r="F119">
        <v>1</v>
      </c>
      <c r="G119" t="s">
        <v>21</v>
      </c>
      <c r="I119" t="s">
        <v>18</v>
      </c>
      <c r="J119" s="2"/>
      <c r="K119" s="1" t="s">
        <v>22</v>
      </c>
      <c r="L119">
        <v>2019</v>
      </c>
      <c r="M119" t="s">
        <v>19</v>
      </c>
    </row>
    <row r="120" spans="1:14" ht="45" x14ac:dyDescent="0.25">
      <c r="A120" t="str">
        <f>"2023-05-10"</f>
        <v>2023-05-10</v>
      </c>
      <c r="B120" t="str">
        <f>"0650"</f>
        <v>0650</v>
      </c>
      <c r="C120" t="s">
        <v>26</v>
      </c>
      <c r="D120" t="s">
        <v>259</v>
      </c>
      <c r="E120" t="str">
        <f>"01"</f>
        <v>01</v>
      </c>
      <c r="F120">
        <v>1</v>
      </c>
      <c r="G120" t="s">
        <v>21</v>
      </c>
      <c r="I120" t="s">
        <v>18</v>
      </c>
      <c r="J120" s="2"/>
      <c r="K120" s="1" t="s">
        <v>258</v>
      </c>
      <c r="L120">
        <v>2018</v>
      </c>
      <c r="M120" t="s">
        <v>29</v>
      </c>
    </row>
    <row r="121" spans="1:14" ht="60" x14ac:dyDescent="0.25">
      <c r="A121" t="str">
        <f>"2023-05-10"</f>
        <v>2023-05-10</v>
      </c>
      <c r="B121" t="str">
        <f>"0715"</f>
        <v>0715</v>
      </c>
      <c r="C121" t="s">
        <v>30</v>
      </c>
      <c r="D121" t="s">
        <v>261</v>
      </c>
      <c r="E121" t="str">
        <f>"01"</f>
        <v>01</v>
      </c>
      <c r="F121">
        <v>5</v>
      </c>
      <c r="G121" t="s">
        <v>21</v>
      </c>
      <c r="I121" t="s">
        <v>18</v>
      </c>
      <c r="J121" s="2"/>
      <c r="K121" s="1" t="s">
        <v>260</v>
      </c>
      <c r="L121">
        <v>2016</v>
      </c>
      <c r="M121" t="s">
        <v>19</v>
      </c>
    </row>
    <row r="122" spans="1:14" ht="60" x14ac:dyDescent="0.25">
      <c r="A122" t="str">
        <f>"2023-05-10"</f>
        <v>2023-05-10</v>
      </c>
      <c r="B122" t="str">
        <f>"0730"</f>
        <v>0730</v>
      </c>
      <c r="C122" t="s">
        <v>33</v>
      </c>
      <c r="D122" t="s">
        <v>263</v>
      </c>
      <c r="E122" t="str">
        <f>"01"</f>
        <v>01</v>
      </c>
      <c r="F122">
        <v>12</v>
      </c>
      <c r="G122" t="s">
        <v>21</v>
      </c>
      <c r="I122" t="s">
        <v>18</v>
      </c>
      <c r="J122" s="2"/>
      <c r="K122" s="1" t="s">
        <v>262</v>
      </c>
      <c r="L122">
        <v>2009</v>
      </c>
      <c r="M122" t="s">
        <v>36</v>
      </c>
    </row>
    <row r="123" spans="1:14" ht="30" x14ac:dyDescent="0.25">
      <c r="A123" t="str">
        <f>"2023-05-10"</f>
        <v>2023-05-10</v>
      </c>
      <c r="B123" t="str">
        <f>"0755"</f>
        <v>0755</v>
      </c>
      <c r="C123" t="s">
        <v>37</v>
      </c>
      <c r="D123" t="s">
        <v>265</v>
      </c>
      <c r="E123" t="str">
        <f>"03"</f>
        <v>03</v>
      </c>
      <c r="F123">
        <v>5</v>
      </c>
      <c r="G123" t="s">
        <v>21</v>
      </c>
      <c r="I123" t="s">
        <v>18</v>
      </c>
      <c r="J123" s="2"/>
      <c r="K123" s="1" t="s">
        <v>264</v>
      </c>
      <c r="L123">
        <v>0</v>
      </c>
      <c r="M123" t="s">
        <v>40</v>
      </c>
    </row>
    <row r="124" spans="1:14" ht="75" x14ac:dyDescent="0.25">
      <c r="A124" t="str">
        <f>"2023-05-10"</f>
        <v>2023-05-10</v>
      </c>
      <c r="B124" t="str">
        <f>"0805"</f>
        <v>0805</v>
      </c>
      <c r="C124" t="s">
        <v>41</v>
      </c>
      <c r="D124" t="s">
        <v>267</v>
      </c>
      <c r="E124" t="str">
        <f>"01"</f>
        <v>01</v>
      </c>
      <c r="F124">
        <v>17</v>
      </c>
      <c r="G124" t="s">
        <v>21</v>
      </c>
      <c r="I124" t="s">
        <v>18</v>
      </c>
      <c r="J124" s="2"/>
      <c r="K124" s="1" t="s">
        <v>266</v>
      </c>
      <c r="L124">
        <v>2020</v>
      </c>
      <c r="M124" t="s">
        <v>29</v>
      </c>
    </row>
    <row r="125" spans="1:14" ht="45" x14ac:dyDescent="0.25">
      <c r="A125" t="str">
        <f>"2023-05-10"</f>
        <v>2023-05-10</v>
      </c>
      <c r="B125" t="str">
        <f>"0815"</f>
        <v>0815</v>
      </c>
      <c r="C125" t="s">
        <v>120</v>
      </c>
      <c r="D125" t="s">
        <v>269</v>
      </c>
      <c r="E125" t="str">
        <f>"02"</f>
        <v>02</v>
      </c>
      <c r="F125">
        <v>9</v>
      </c>
      <c r="G125" t="s">
        <v>21</v>
      </c>
      <c r="I125" t="s">
        <v>18</v>
      </c>
      <c r="J125" s="2"/>
      <c r="K125" s="1" t="s">
        <v>268</v>
      </c>
      <c r="L125">
        <v>2021</v>
      </c>
      <c r="M125" t="s">
        <v>47</v>
      </c>
    </row>
    <row r="126" spans="1:14" ht="45" x14ac:dyDescent="0.25">
      <c r="A126" t="str">
        <f>"2023-05-10"</f>
        <v>2023-05-10</v>
      </c>
      <c r="B126" t="str">
        <f>"0820"</f>
        <v>0820</v>
      </c>
      <c r="C126" t="s">
        <v>48</v>
      </c>
      <c r="D126" t="s">
        <v>271</v>
      </c>
      <c r="E126" t="str">
        <f>"02"</f>
        <v>02</v>
      </c>
      <c r="F126">
        <v>4</v>
      </c>
      <c r="G126" t="s">
        <v>14</v>
      </c>
      <c r="I126" t="s">
        <v>18</v>
      </c>
      <c r="J126" s="2"/>
      <c r="K126" s="1" t="s">
        <v>270</v>
      </c>
      <c r="L126">
        <v>1987</v>
      </c>
      <c r="M126" t="s">
        <v>51</v>
      </c>
      <c r="N126" t="s">
        <v>24</v>
      </c>
    </row>
    <row r="127" spans="1:14" ht="45" x14ac:dyDescent="0.25">
      <c r="A127" t="str">
        <f>"2023-05-10"</f>
        <v>2023-05-10</v>
      </c>
      <c r="B127" t="str">
        <f>"0845"</f>
        <v>0845</v>
      </c>
      <c r="C127" t="s">
        <v>52</v>
      </c>
      <c r="D127" t="s">
        <v>273</v>
      </c>
      <c r="E127" t="str">
        <f>"03"</f>
        <v>03</v>
      </c>
      <c r="F127">
        <v>3</v>
      </c>
      <c r="G127" t="s">
        <v>21</v>
      </c>
      <c r="I127" t="s">
        <v>18</v>
      </c>
      <c r="J127" s="2"/>
      <c r="K127" s="1" t="s">
        <v>272</v>
      </c>
      <c r="L127">
        <v>2015</v>
      </c>
      <c r="M127" t="s">
        <v>19</v>
      </c>
    </row>
    <row r="128" spans="1:14" ht="75" x14ac:dyDescent="0.25">
      <c r="A128" t="str">
        <f>"2023-05-10"</f>
        <v>2023-05-10</v>
      </c>
      <c r="B128" t="str">
        <f>"0910"</f>
        <v>0910</v>
      </c>
      <c r="C128" t="s">
        <v>55</v>
      </c>
      <c r="D128" t="s">
        <v>275</v>
      </c>
      <c r="E128" t="str">
        <f>"03"</f>
        <v>03</v>
      </c>
      <c r="F128">
        <v>12</v>
      </c>
      <c r="G128" t="s">
        <v>21</v>
      </c>
      <c r="I128" t="s">
        <v>18</v>
      </c>
      <c r="J128" s="2"/>
      <c r="K128" s="1" t="s">
        <v>274</v>
      </c>
      <c r="L128">
        <v>2019</v>
      </c>
      <c r="M128" t="s">
        <v>29</v>
      </c>
    </row>
    <row r="129" spans="1:14" ht="75" x14ac:dyDescent="0.25">
      <c r="A129" t="str">
        <f>"2023-05-10"</f>
        <v>2023-05-10</v>
      </c>
      <c r="B129" t="str">
        <f>"0935"</f>
        <v>0935</v>
      </c>
      <c r="C129" t="s">
        <v>55</v>
      </c>
      <c r="D129" t="s">
        <v>277</v>
      </c>
      <c r="E129" t="str">
        <f>"03"</f>
        <v>03</v>
      </c>
      <c r="F129">
        <v>13</v>
      </c>
      <c r="G129" t="s">
        <v>21</v>
      </c>
      <c r="I129" t="s">
        <v>18</v>
      </c>
      <c r="J129" s="2"/>
      <c r="K129" s="1" t="s">
        <v>276</v>
      </c>
      <c r="L129">
        <v>2019</v>
      </c>
      <c r="M129" t="s">
        <v>29</v>
      </c>
    </row>
    <row r="130" spans="1:14" ht="90" x14ac:dyDescent="0.25">
      <c r="A130" t="str">
        <f>"2023-05-10"</f>
        <v>2023-05-10</v>
      </c>
      <c r="B130" t="str">
        <f>"1000"</f>
        <v>1000</v>
      </c>
      <c r="C130" t="s">
        <v>173</v>
      </c>
      <c r="D130" t="s">
        <v>241</v>
      </c>
      <c r="E130" t="str">
        <f>"01"</f>
        <v>01</v>
      </c>
      <c r="F130">
        <v>6</v>
      </c>
      <c r="I130" t="s">
        <v>18</v>
      </c>
      <c r="J130" s="2"/>
      <c r="K130" s="14" t="s">
        <v>508</v>
      </c>
      <c r="L130">
        <v>2014</v>
      </c>
      <c r="M130" t="s">
        <v>29</v>
      </c>
    </row>
    <row r="131" spans="1:14" x14ac:dyDescent="0.25">
      <c r="A131" t="str">
        <f>"2023-05-10"</f>
        <v>2023-05-10</v>
      </c>
      <c r="B131" t="str">
        <f>"1050"</f>
        <v>1050</v>
      </c>
      <c r="C131" t="s">
        <v>209</v>
      </c>
      <c r="D131" t="s">
        <v>278</v>
      </c>
      <c r="E131" t="str">
        <f>"02"</f>
        <v>02</v>
      </c>
      <c r="F131">
        <v>10</v>
      </c>
      <c r="G131" t="s">
        <v>14</v>
      </c>
      <c r="J131" s="2"/>
      <c r="K131" s="1" t="s">
        <v>40</v>
      </c>
      <c r="L131">
        <v>2020</v>
      </c>
      <c r="M131" t="s">
        <v>139</v>
      </c>
    </row>
    <row r="132" spans="1:14" ht="60" x14ac:dyDescent="0.25">
      <c r="A132" t="str">
        <f>"2023-05-10"</f>
        <v>2023-05-10</v>
      </c>
      <c r="B132" t="str">
        <f>"1100"</f>
        <v>1100</v>
      </c>
      <c r="C132" t="s">
        <v>242</v>
      </c>
      <c r="D132" t="s">
        <v>244</v>
      </c>
      <c r="E132" t="str">
        <f>"01"</f>
        <v>01</v>
      </c>
      <c r="F132">
        <v>2</v>
      </c>
      <c r="G132" t="s">
        <v>14</v>
      </c>
      <c r="H132" t="s">
        <v>182</v>
      </c>
      <c r="I132" t="s">
        <v>18</v>
      </c>
      <c r="J132" s="2"/>
      <c r="K132" s="1" t="s">
        <v>243</v>
      </c>
      <c r="L132">
        <v>2019</v>
      </c>
      <c r="M132" t="s">
        <v>139</v>
      </c>
    </row>
    <row r="133" spans="1:14" ht="60" x14ac:dyDescent="0.25">
      <c r="A133" t="str">
        <f>"2023-05-10"</f>
        <v>2023-05-10</v>
      </c>
      <c r="B133" t="str">
        <f>"1130"</f>
        <v>1130</v>
      </c>
      <c r="C133" t="s">
        <v>242</v>
      </c>
      <c r="D133" t="s">
        <v>247</v>
      </c>
      <c r="E133" t="str">
        <f>"01"</f>
        <v>01</v>
      </c>
      <c r="F133">
        <v>3</v>
      </c>
      <c r="G133" t="s">
        <v>14</v>
      </c>
      <c r="H133" t="s">
        <v>245</v>
      </c>
      <c r="I133" t="s">
        <v>18</v>
      </c>
      <c r="J133" s="2"/>
      <c r="K133" s="1" t="s">
        <v>246</v>
      </c>
      <c r="L133">
        <v>2019</v>
      </c>
      <c r="M133" t="s">
        <v>139</v>
      </c>
    </row>
    <row r="134" spans="1:14" ht="75" x14ac:dyDescent="0.25">
      <c r="A134" t="str">
        <f>"2023-05-10"</f>
        <v>2023-05-10</v>
      </c>
      <c r="B134" t="str">
        <f>"1200"</f>
        <v>1200</v>
      </c>
      <c r="C134" t="s">
        <v>68</v>
      </c>
      <c r="D134" t="s">
        <v>248</v>
      </c>
      <c r="E134" t="str">
        <f>"2023"</f>
        <v>2023</v>
      </c>
      <c r="F134">
        <v>10</v>
      </c>
      <c r="G134" t="s">
        <v>61</v>
      </c>
      <c r="I134" t="s">
        <v>18</v>
      </c>
      <c r="J134" s="2"/>
      <c r="K134" s="1" t="s">
        <v>69</v>
      </c>
      <c r="L134">
        <v>2023</v>
      </c>
      <c r="M134" t="s">
        <v>19</v>
      </c>
    </row>
    <row r="135" spans="1:14" ht="60" x14ac:dyDescent="0.25">
      <c r="A135" t="str">
        <f>"2023-05-10"</f>
        <v>2023-05-10</v>
      </c>
      <c r="B135" t="str">
        <f>"1230"</f>
        <v>1230</v>
      </c>
      <c r="C135" t="s">
        <v>250</v>
      </c>
      <c r="D135" t="s">
        <v>252</v>
      </c>
      <c r="E135" t="str">
        <f>"13"</f>
        <v>13</v>
      </c>
      <c r="F135">
        <v>9</v>
      </c>
      <c r="G135" t="s">
        <v>97</v>
      </c>
      <c r="I135" t="s">
        <v>18</v>
      </c>
      <c r="J135" s="4"/>
      <c r="K135" s="1" t="s">
        <v>251</v>
      </c>
      <c r="L135">
        <v>2018</v>
      </c>
      <c r="M135" t="s">
        <v>139</v>
      </c>
    </row>
    <row r="136" spans="1:14" ht="60" x14ac:dyDescent="0.25">
      <c r="A136" t="str">
        <f>"2023-05-10"</f>
        <v>2023-05-10</v>
      </c>
      <c r="B136" t="str">
        <f>"1300"</f>
        <v>1300</v>
      </c>
      <c r="C136" t="s">
        <v>279</v>
      </c>
      <c r="D136" t="s">
        <v>281</v>
      </c>
      <c r="E136" t="str">
        <f>" "</f>
        <v xml:space="preserve"> </v>
      </c>
      <c r="F136">
        <v>0</v>
      </c>
      <c r="G136" t="s">
        <v>14</v>
      </c>
      <c r="H136" t="s">
        <v>155</v>
      </c>
      <c r="I136" t="s">
        <v>18</v>
      </c>
      <c r="J136" s="2"/>
      <c r="K136" s="1" t="s">
        <v>280</v>
      </c>
      <c r="L136">
        <v>2020</v>
      </c>
      <c r="M136" t="s">
        <v>19</v>
      </c>
      <c r="N136" t="s">
        <v>24</v>
      </c>
    </row>
    <row r="137" spans="1:14" ht="45" x14ac:dyDescent="0.25">
      <c r="A137" t="str">
        <f>"2023-05-10"</f>
        <v>2023-05-10</v>
      </c>
      <c r="B137" t="str">
        <f>"1400"</f>
        <v>1400</v>
      </c>
      <c r="C137" t="s">
        <v>135</v>
      </c>
      <c r="D137" t="s">
        <v>283</v>
      </c>
      <c r="E137" t="str">
        <f>"04"</f>
        <v>04</v>
      </c>
      <c r="F137">
        <v>162</v>
      </c>
      <c r="G137" t="s">
        <v>14</v>
      </c>
      <c r="H137" t="s">
        <v>136</v>
      </c>
      <c r="I137" t="s">
        <v>18</v>
      </c>
      <c r="J137" s="2"/>
      <c r="K137" s="1" t="s">
        <v>282</v>
      </c>
      <c r="L137">
        <v>2022</v>
      </c>
      <c r="M137" t="s">
        <v>139</v>
      </c>
    </row>
    <row r="138" spans="1:14" ht="60" x14ac:dyDescent="0.25">
      <c r="A138" t="str">
        <f>"2023-05-10"</f>
        <v>2023-05-10</v>
      </c>
      <c r="B138" t="str">
        <f>"1430"</f>
        <v>1430</v>
      </c>
      <c r="C138" t="s">
        <v>140</v>
      </c>
      <c r="D138" t="s">
        <v>286</v>
      </c>
      <c r="E138" t="str">
        <f>"02"</f>
        <v>02</v>
      </c>
      <c r="F138">
        <v>74</v>
      </c>
      <c r="G138" t="s">
        <v>14</v>
      </c>
      <c r="H138" t="s">
        <v>284</v>
      </c>
      <c r="I138" t="s">
        <v>18</v>
      </c>
      <c r="J138" s="2"/>
      <c r="K138" s="1" t="s">
        <v>285</v>
      </c>
      <c r="L138">
        <v>0</v>
      </c>
      <c r="M138" t="s">
        <v>19</v>
      </c>
    </row>
    <row r="139" spans="1:14" ht="60" x14ac:dyDescent="0.25">
      <c r="A139" t="str">
        <f>"2023-05-10"</f>
        <v>2023-05-10</v>
      </c>
      <c r="B139" t="str">
        <f>"1500"</f>
        <v>1500</v>
      </c>
      <c r="C139" t="s">
        <v>143</v>
      </c>
      <c r="D139" t="s">
        <v>288</v>
      </c>
      <c r="E139" t="str">
        <f>"02"</f>
        <v>02</v>
      </c>
      <c r="F139">
        <v>9</v>
      </c>
      <c r="G139" t="s">
        <v>21</v>
      </c>
      <c r="I139" t="s">
        <v>18</v>
      </c>
      <c r="J139" s="2"/>
      <c r="K139" s="1" t="s">
        <v>287</v>
      </c>
      <c r="L139">
        <v>2019</v>
      </c>
      <c r="M139" t="s">
        <v>36</v>
      </c>
    </row>
    <row r="140" spans="1:14" ht="45" x14ac:dyDescent="0.25">
      <c r="A140" t="str">
        <f>"2023-05-10"</f>
        <v>2023-05-10</v>
      </c>
      <c r="B140" t="str">
        <f>"1525"</f>
        <v>1525</v>
      </c>
      <c r="C140" t="s">
        <v>37</v>
      </c>
      <c r="D140" t="s">
        <v>290</v>
      </c>
      <c r="E140" t="str">
        <f>"03"</f>
        <v>03</v>
      </c>
      <c r="F140">
        <v>8</v>
      </c>
      <c r="G140" t="s">
        <v>21</v>
      </c>
      <c r="I140" t="s">
        <v>18</v>
      </c>
      <c r="J140" s="2"/>
      <c r="K140" s="1" t="s">
        <v>289</v>
      </c>
      <c r="L140">
        <v>0</v>
      </c>
      <c r="M140" t="s">
        <v>40</v>
      </c>
    </row>
    <row r="141" spans="1:14" ht="75" x14ac:dyDescent="0.25">
      <c r="A141" t="str">
        <f>"2023-05-10"</f>
        <v>2023-05-10</v>
      </c>
      <c r="B141" t="str">
        <f>"1540"</f>
        <v>1540</v>
      </c>
      <c r="C141" t="s">
        <v>148</v>
      </c>
      <c r="D141" t="s">
        <v>292</v>
      </c>
      <c r="E141" t="str">
        <f>"02"</f>
        <v>02</v>
      </c>
      <c r="F141">
        <v>4</v>
      </c>
      <c r="G141" t="s">
        <v>21</v>
      </c>
      <c r="I141" t="s">
        <v>18</v>
      </c>
      <c r="J141" s="2"/>
      <c r="K141" s="1" t="s">
        <v>291</v>
      </c>
      <c r="L141">
        <v>2018</v>
      </c>
      <c r="M141" t="s">
        <v>19</v>
      </c>
    </row>
    <row r="142" spans="1:14" ht="30" x14ac:dyDescent="0.25">
      <c r="A142" t="str">
        <f>"2023-05-10"</f>
        <v>2023-05-10</v>
      </c>
      <c r="B142" t="str">
        <f>"1555"</f>
        <v>1555</v>
      </c>
      <c r="C142" t="s">
        <v>151</v>
      </c>
      <c r="D142" t="s">
        <v>294</v>
      </c>
      <c r="E142" t="str">
        <f>"01"</f>
        <v>01</v>
      </c>
      <c r="F142">
        <v>4</v>
      </c>
      <c r="G142" t="s">
        <v>21</v>
      </c>
      <c r="I142" t="s">
        <v>18</v>
      </c>
      <c r="J142" s="2"/>
      <c r="K142" s="1" t="s">
        <v>293</v>
      </c>
      <c r="L142">
        <v>2021</v>
      </c>
      <c r="M142" t="s">
        <v>29</v>
      </c>
    </row>
    <row r="143" spans="1:14" ht="30" x14ac:dyDescent="0.25">
      <c r="A143" t="str">
        <f>"2023-05-10"</f>
        <v>2023-05-10</v>
      </c>
      <c r="B143" t="str">
        <f>"1600"</f>
        <v>1600</v>
      </c>
      <c r="C143" t="s">
        <v>154</v>
      </c>
      <c r="D143" t="s">
        <v>296</v>
      </c>
      <c r="E143" t="str">
        <f>"01"</f>
        <v>01</v>
      </c>
      <c r="F143">
        <v>2</v>
      </c>
      <c r="G143" t="s">
        <v>14</v>
      </c>
      <c r="H143" t="s">
        <v>155</v>
      </c>
      <c r="I143" t="s">
        <v>18</v>
      </c>
      <c r="J143" s="2"/>
      <c r="K143" s="1" t="s">
        <v>295</v>
      </c>
      <c r="L143">
        <v>2017</v>
      </c>
      <c r="M143" t="s">
        <v>19</v>
      </c>
      <c r="N143" t="s">
        <v>24</v>
      </c>
    </row>
    <row r="144" spans="1:14" ht="60" x14ac:dyDescent="0.25">
      <c r="A144" t="str">
        <f>"2023-05-10"</f>
        <v>2023-05-10</v>
      </c>
      <c r="B144" t="str">
        <f>"1630"</f>
        <v>1630</v>
      </c>
      <c r="C144" t="s">
        <v>48</v>
      </c>
      <c r="D144" t="s">
        <v>50</v>
      </c>
      <c r="E144" t="str">
        <f>"02"</f>
        <v>02</v>
      </c>
      <c r="F144">
        <v>1</v>
      </c>
      <c r="G144" t="s">
        <v>14</v>
      </c>
      <c r="I144" t="s">
        <v>18</v>
      </c>
      <c r="J144" s="2"/>
      <c r="K144" s="1" t="s">
        <v>49</v>
      </c>
      <c r="L144">
        <v>1987</v>
      </c>
      <c r="M144" t="s">
        <v>51</v>
      </c>
      <c r="N144" t="s">
        <v>24</v>
      </c>
    </row>
    <row r="145" spans="1:14" ht="60" x14ac:dyDescent="0.25">
      <c r="A145" t="str">
        <f>"2023-05-10"</f>
        <v>2023-05-10</v>
      </c>
      <c r="B145" t="str">
        <f>"1700"</f>
        <v>1700</v>
      </c>
      <c r="C145" t="s">
        <v>161</v>
      </c>
      <c r="D145" t="s">
        <v>298</v>
      </c>
      <c r="E145" t="str">
        <f>"2018"</f>
        <v>2018</v>
      </c>
      <c r="F145">
        <v>17</v>
      </c>
      <c r="G145" t="s">
        <v>14</v>
      </c>
      <c r="I145" t="s">
        <v>18</v>
      </c>
      <c r="J145" s="2"/>
      <c r="K145" s="1" t="s">
        <v>297</v>
      </c>
      <c r="L145">
        <v>2018</v>
      </c>
      <c r="M145" t="s">
        <v>19</v>
      </c>
    </row>
    <row r="146" spans="1:14" ht="75" x14ac:dyDescent="0.25">
      <c r="A146" t="str">
        <f>"2023-05-10"</f>
        <v>2023-05-10</v>
      </c>
      <c r="B146" t="str">
        <f>"1715"</f>
        <v>1715</v>
      </c>
      <c r="C146" t="s">
        <v>161</v>
      </c>
      <c r="D146" t="s">
        <v>300</v>
      </c>
      <c r="E146" t="str">
        <f>"2018"</f>
        <v>2018</v>
      </c>
      <c r="F146">
        <v>18</v>
      </c>
      <c r="G146" t="s">
        <v>14</v>
      </c>
      <c r="H146" t="s">
        <v>155</v>
      </c>
      <c r="I146" t="s">
        <v>18</v>
      </c>
      <c r="J146" s="2"/>
      <c r="K146" s="1" t="s">
        <v>299</v>
      </c>
      <c r="L146">
        <v>2018</v>
      </c>
      <c r="M146" t="s">
        <v>19</v>
      </c>
    </row>
    <row r="147" spans="1:14" ht="60" x14ac:dyDescent="0.25">
      <c r="A147" t="str">
        <f>"2023-05-10"</f>
        <v>2023-05-10</v>
      </c>
      <c r="B147" t="str">
        <f>"1730"</f>
        <v>1730</v>
      </c>
      <c r="C147" t="s">
        <v>301</v>
      </c>
      <c r="D147" t="s">
        <v>303</v>
      </c>
      <c r="E147" t="str">
        <f>"2021"</f>
        <v>2021</v>
      </c>
      <c r="F147">
        <v>87</v>
      </c>
      <c r="G147" t="s">
        <v>61</v>
      </c>
      <c r="J147" s="2"/>
      <c r="K147" s="1" t="s">
        <v>302</v>
      </c>
      <c r="L147">
        <v>2021</v>
      </c>
      <c r="M147" t="s">
        <v>139</v>
      </c>
    </row>
    <row r="148" spans="1:14" ht="60" x14ac:dyDescent="0.25">
      <c r="A148" t="str">
        <f>"2023-05-10"</f>
        <v>2023-05-10</v>
      </c>
      <c r="B148" t="str">
        <f>"1800"</f>
        <v>1800</v>
      </c>
      <c r="C148" t="s">
        <v>169</v>
      </c>
      <c r="D148" t="s">
        <v>304</v>
      </c>
      <c r="E148" t="str">
        <f>"2022"</f>
        <v>2022</v>
      </c>
      <c r="F148">
        <v>2</v>
      </c>
      <c r="G148" t="s">
        <v>14</v>
      </c>
      <c r="I148" t="s">
        <v>18</v>
      </c>
      <c r="J148" s="2"/>
      <c r="K148" s="1" t="s">
        <v>170</v>
      </c>
      <c r="L148">
        <v>2022</v>
      </c>
      <c r="M148" t="s">
        <v>19</v>
      </c>
    </row>
    <row r="149" spans="1:14" ht="60" x14ac:dyDescent="0.25">
      <c r="A149" t="str">
        <f>"2023-05-10"</f>
        <v>2023-05-10</v>
      </c>
      <c r="B149" t="str">
        <f>"1830"</f>
        <v>1830</v>
      </c>
      <c r="C149" t="s">
        <v>90</v>
      </c>
      <c r="D149" t="s">
        <v>305</v>
      </c>
      <c r="E149" t="str">
        <f>"2023"</f>
        <v>2023</v>
      </c>
      <c r="F149">
        <v>87</v>
      </c>
      <c r="G149" t="s">
        <v>61</v>
      </c>
      <c r="J149" s="2"/>
      <c r="K149" s="1" t="s">
        <v>91</v>
      </c>
      <c r="L149">
        <v>2023</v>
      </c>
      <c r="M149" t="s">
        <v>19</v>
      </c>
    </row>
    <row r="150" spans="1:14" ht="60" x14ac:dyDescent="0.25">
      <c r="A150" s="7" t="str">
        <f>"2023-05-10"</f>
        <v>2023-05-10</v>
      </c>
      <c r="B150" s="7" t="str">
        <f>"1840"</f>
        <v>1840</v>
      </c>
      <c r="C150" s="7" t="s">
        <v>306</v>
      </c>
      <c r="D150" s="7" t="s">
        <v>308</v>
      </c>
      <c r="E150" s="7" t="str">
        <f>"01"</f>
        <v>01</v>
      </c>
      <c r="F150" s="7">
        <v>1</v>
      </c>
      <c r="G150" s="7" t="s">
        <v>21</v>
      </c>
      <c r="H150" s="7"/>
      <c r="I150" s="7" t="s">
        <v>18</v>
      </c>
      <c r="J150" s="5" t="s">
        <v>503</v>
      </c>
      <c r="K150" s="8" t="s">
        <v>307</v>
      </c>
      <c r="L150" s="7">
        <v>2015</v>
      </c>
      <c r="M150" s="7" t="s">
        <v>36</v>
      </c>
      <c r="N150" s="7" t="s">
        <v>24</v>
      </c>
    </row>
    <row r="151" spans="1:14" ht="60" x14ac:dyDescent="0.25">
      <c r="A151" s="7" t="str">
        <f>"2023-05-10"</f>
        <v>2023-05-10</v>
      </c>
      <c r="B151" s="7" t="str">
        <f>"1930"</f>
        <v>1930</v>
      </c>
      <c r="C151" s="7" t="s">
        <v>309</v>
      </c>
      <c r="D151" s="7" t="s">
        <v>310</v>
      </c>
      <c r="E151" s="7" t="str">
        <f>"01"</f>
        <v>01</v>
      </c>
      <c r="F151" s="7">
        <v>2</v>
      </c>
      <c r="G151" s="7"/>
      <c r="H151" s="7"/>
      <c r="I151" s="7"/>
      <c r="J151" s="5" t="s">
        <v>504</v>
      </c>
      <c r="K151" s="6" t="s">
        <v>514</v>
      </c>
      <c r="L151" s="7">
        <v>2022</v>
      </c>
      <c r="M151" s="7" t="s">
        <v>36</v>
      </c>
      <c r="N151" s="7"/>
    </row>
    <row r="152" spans="1:14" ht="60" x14ac:dyDescent="0.25">
      <c r="A152" s="7" t="str">
        <f>"2023-05-10"</f>
        <v>2023-05-10</v>
      </c>
      <c r="B152" s="7" t="str">
        <f>"2030"</f>
        <v>2030</v>
      </c>
      <c r="C152" s="7" t="s">
        <v>311</v>
      </c>
      <c r="D152" s="7" t="s">
        <v>313</v>
      </c>
      <c r="E152" s="7" t="str">
        <f>"2023"</f>
        <v>2023</v>
      </c>
      <c r="F152" s="7">
        <v>9</v>
      </c>
      <c r="G152" s="7" t="s">
        <v>61</v>
      </c>
      <c r="H152" s="7"/>
      <c r="I152" s="7"/>
      <c r="J152" s="5" t="s">
        <v>513</v>
      </c>
      <c r="K152" s="8" t="s">
        <v>312</v>
      </c>
      <c r="L152" s="7">
        <v>2023</v>
      </c>
      <c r="M152" s="7" t="s">
        <v>19</v>
      </c>
      <c r="N152" s="7"/>
    </row>
    <row r="153" spans="1:14" ht="45" x14ac:dyDescent="0.25">
      <c r="A153" s="7" t="str">
        <f>"2023-05-10"</f>
        <v>2023-05-10</v>
      </c>
      <c r="B153" s="7" t="str">
        <f>"2130"</f>
        <v>2130</v>
      </c>
      <c r="C153" s="7" t="s">
        <v>314</v>
      </c>
      <c r="D153" s="7" t="s">
        <v>316</v>
      </c>
      <c r="E153" s="7" t="str">
        <f>" "</f>
        <v xml:space="preserve"> </v>
      </c>
      <c r="F153" s="7">
        <v>0</v>
      </c>
      <c r="G153" s="7" t="s">
        <v>97</v>
      </c>
      <c r="H153" s="7" t="s">
        <v>284</v>
      </c>
      <c r="I153" s="7" t="s">
        <v>18</v>
      </c>
      <c r="J153" s="5" t="s">
        <v>506</v>
      </c>
      <c r="K153" s="8" t="s">
        <v>315</v>
      </c>
      <c r="L153" s="7">
        <v>2020</v>
      </c>
      <c r="M153" s="7" t="s">
        <v>36</v>
      </c>
      <c r="N153" s="7"/>
    </row>
    <row r="154" spans="1:14" ht="60" x14ac:dyDescent="0.25">
      <c r="A154" t="str">
        <f>"2023-05-10"</f>
        <v>2023-05-10</v>
      </c>
      <c r="B154" t="str">
        <f>"2250"</f>
        <v>2250</v>
      </c>
      <c r="C154" t="s">
        <v>317</v>
      </c>
      <c r="D154" t="s">
        <v>317</v>
      </c>
      <c r="E154" t="str">
        <f>" "</f>
        <v xml:space="preserve"> </v>
      </c>
      <c r="F154">
        <v>0</v>
      </c>
      <c r="G154" t="s">
        <v>21</v>
      </c>
      <c r="I154" t="s">
        <v>18</v>
      </c>
      <c r="J154" s="2"/>
      <c r="K154" s="1" t="s">
        <v>318</v>
      </c>
      <c r="L154">
        <v>2013</v>
      </c>
      <c r="M154" t="s">
        <v>19</v>
      </c>
    </row>
    <row r="155" spans="1:14" ht="75" x14ac:dyDescent="0.25">
      <c r="A155" t="str">
        <f>"2023-05-10"</f>
        <v>2023-05-10</v>
      </c>
      <c r="B155" t="str">
        <f>"2400"</f>
        <v>2400</v>
      </c>
      <c r="C155" t="s">
        <v>13</v>
      </c>
      <c r="D155" t="s">
        <v>319</v>
      </c>
      <c r="E155" t="str">
        <f t="shared" ref="E155:E162" si="3">"02"</f>
        <v>02</v>
      </c>
      <c r="F155">
        <v>14</v>
      </c>
      <c r="G155" t="s">
        <v>14</v>
      </c>
      <c r="H155" t="s">
        <v>15</v>
      </c>
      <c r="I155" t="s">
        <v>18</v>
      </c>
      <c r="J155" s="2"/>
      <c r="K155" s="1" t="s">
        <v>16</v>
      </c>
      <c r="L155">
        <v>2011</v>
      </c>
      <c r="M155" t="s">
        <v>19</v>
      </c>
    </row>
    <row r="156" spans="1:14" ht="75" x14ac:dyDescent="0.25">
      <c r="A156" t="str">
        <f>"2023-05-10"</f>
        <v>2023-05-10</v>
      </c>
      <c r="B156" t="str">
        <f>"2500"</f>
        <v>2500</v>
      </c>
      <c r="C156" t="s">
        <v>13</v>
      </c>
      <c r="D156" t="s">
        <v>319</v>
      </c>
      <c r="E156" t="str">
        <f t="shared" si="3"/>
        <v>02</v>
      </c>
      <c r="F156">
        <v>14</v>
      </c>
      <c r="G156" t="s">
        <v>14</v>
      </c>
      <c r="H156" t="s">
        <v>15</v>
      </c>
      <c r="I156" t="s">
        <v>18</v>
      </c>
      <c r="J156" s="2"/>
      <c r="K156" s="1" t="s">
        <v>16</v>
      </c>
      <c r="L156">
        <v>2011</v>
      </c>
      <c r="M156" t="s">
        <v>19</v>
      </c>
    </row>
    <row r="157" spans="1:14" ht="75" x14ac:dyDescent="0.25">
      <c r="A157" t="str">
        <f>"2023-05-10"</f>
        <v>2023-05-10</v>
      </c>
      <c r="B157" t="str">
        <f>"2600"</f>
        <v>2600</v>
      </c>
      <c r="C157" t="s">
        <v>13</v>
      </c>
      <c r="D157" t="s">
        <v>319</v>
      </c>
      <c r="E157" t="str">
        <f t="shared" si="3"/>
        <v>02</v>
      </c>
      <c r="F157">
        <v>14</v>
      </c>
      <c r="G157" t="s">
        <v>14</v>
      </c>
      <c r="H157" t="s">
        <v>15</v>
      </c>
      <c r="I157" t="s">
        <v>18</v>
      </c>
      <c r="J157" s="2"/>
      <c r="K157" s="1" t="s">
        <v>16</v>
      </c>
      <c r="L157">
        <v>2011</v>
      </c>
      <c r="M157" t="s">
        <v>19</v>
      </c>
    </row>
    <row r="158" spans="1:14" ht="75" x14ac:dyDescent="0.25">
      <c r="A158" t="str">
        <f>"2023-05-10"</f>
        <v>2023-05-10</v>
      </c>
      <c r="B158" t="str">
        <f>"2700"</f>
        <v>2700</v>
      </c>
      <c r="C158" t="s">
        <v>13</v>
      </c>
      <c r="D158" t="s">
        <v>319</v>
      </c>
      <c r="E158" t="str">
        <f t="shared" si="3"/>
        <v>02</v>
      </c>
      <c r="F158">
        <v>14</v>
      </c>
      <c r="G158" t="s">
        <v>14</v>
      </c>
      <c r="H158" t="s">
        <v>15</v>
      </c>
      <c r="I158" t="s">
        <v>18</v>
      </c>
      <c r="J158" s="2"/>
      <c r="K158" s="1" t="s">
        <v>16</v>
      </c>
      <c r="L158">
        <v>2011</v>
      </c>
      <c r="M158" t="s">
        <v>19</v>
      </c>
    </row>
    <row r="159" spans="1:14" ht="75" x14ac:dyDescent="0.25">
      <c r="A159" t="str">
        <f>"2023-05-10"</f>
        <v>2023-05-10</v>
      </c>
      <c r="B159" t="str">
        <f>"2800"</f>
        <v>2800</v>
      </c>
      <c r="C159" t="s">
        <v>13</v>
      </c>
      <c r="D159" t="s">
        <v>319</v>
      </c>
      <c r="E159" t="str">
        <f t="shared" si="3"/>
        <v>02</v>
      </c>
      <c r="F159">
        <v>14</v>
      </c>
      <c r="G159" t="s">
        <v>14</v>
      </c>
      <c r="H159" t="s">
        <v>15</v>
      </c>
      <c r="I159" t="s">
        <v>18</v>
      </c>
      <c r="J159" s="2"/>
      <c r="K159" s="1" t="s">
        <v>16</v>
      </c>
      <c r="L159">
        <v>2011</v>
      </c>
      <c r="M159" t="s">
        <v>19</v>
      </c>
    </row>
    <row r="160" spans="1:14" ht="75" x14ac:dyDescent="0.25">
      <c r="A160" t="str">
        <f>"2023-05-11"</f>
        <v>2023-05-11</v>
      </c>
      <c r="B160" t="str">
        <f>"0500"</f>
        <v>0500</v>
      </c>
      <c r="C160" t="s">
        <v>13</v>
      </c>
      <c r="D160" t="s">
        <v>319</v>
      </c>
      <c r="E160" t="str">
        <f t="shared" si="3"/>
        <v>02</v>
      </c>
      <c r="F160">
        <v>14</v>
      </c>
      <c r="G160" t="s">
        <v>14</v>
      </c>
      <c r="H160" t="s">
        <v>15</v>
      </c>
      <c r="I160" t="s">
        <v>18</v>
      </c>
      <c r="J160" s="2"/>
      <c r="K160" s="1" t="s">
        <v>16</v>
      </c>
      <c r="L160">
        <v>2011</v>
      </c>
      <c r="M160" t="s">
        <v>19</v>
      </c>
    </row>
    <row r="161" spans="1:14" ht="30" x14ac:dyDescent="0.25">
      <c r="A161" t="str">
        <f>"2023-05-11"</f>
        <v>2023-05-11</v>
      </c>
      <c r="B161" t="str">
        <f>"0600"</f>
        <v>0600</v>
      </c>
      <c r="C161" t="s">
        <v>20</v>
      </c>
      <c r="D161" t="s">
        <v>320</v>
      </c>
      <c r="E161" t="str">
        <f t="shared" si="3"/>
        <v>02</v>
      </c>
      <c r="F161">
        <v>2</v>
      </c>
      <c r="G161" t="s">
        <v>21</v>
      </c>
      <c r="I161" t="s">
        <v>18</v>
      </c>
      <c r="J161" s="2"/>
      <c r="K161" s="1" t="s">
        <v>22</v>
      </c>
      <c r="L161">
        <v>2019</v>
      </c>
      <c r="M161" t="s">
        <v>19</v>
      </c>
    </row>
    <row r="162" spans="1:14" ht="30" x14ac:dyDescent="0.25">
      <c r="A162" t="str">
        <f>"2023-05-11"</f>
        <v>2023-05-11</v>
      </c>
      <c r="B162" t="str">
        <f>"0625"</f>
        <v>0625</v>
      </c>
      <c r="C162" t="s">
        <v>20</v>
      </c>
      <c r="D162" t="s">
        <v>321</v>
      </c>
      <c r="E162" t="str">
        <f t="shared" si="3"/>
        <v>02</v>
      </c>
      <c r="F162">
        <v>3</v>
      </c>
      <c r="G162" t="s">
        <v>21</v>
      </c>
      <c r="I162" t="s">
        <v>18</v>
      </c>
      <c r="J162" s="2"/>
      <c r="K162" s="1" t="s">
        <v>22</v>
      </c>
      <c r="L162">
        <v>2019</v>
      </c>
      <c r="M162" t="s">
        <v>19</v>
      </c>
    </row>
    <row r="163" spans="1:14" ht="45" x14ac:dyDescent="0.25">
      <c r="A163" t="str">
        <f>"2023-05-11"</f>
        <v>2023-05-11</v>
      </c>
      <c r="B163" t="str">
        <f>"0650"</f>
        <v>0650</v>
      </c>
      <c r="C163" t="s">
        <v>26</v>
      </c>
      <c r="D163" t="s">
        <v>323</v>
      </c>
      <c r="E163" t="str">
        <f>"01"</f>
        <v>01</v>
      </c>
      <c r="F163">
        <v>2</v>
      </c>
      <c r="G163" t="s">
        <v>21</v>
      </c>
      <c r="I163" t="s">
        <v>18</v>
      </c>
      <c r="J163" s="2"/>
      <c r="K163" s="1" t="s">
        <v>322</v>
      </c>
      <c r="L163">
        <v>2018</v>
      </c>
      <c r="M163" t="s">
        <v>29</v>
      </c>
    </row>
    <row r="164" spans="1:14" ht="75" x14ac:dyDescent="0.25">
      <c r="A164" t="str">
        <f>"2023-05-11"</f>
        <v>2023-05-11</v>
      </c>
      <c r="B164" t="str">
        <f>"0715"</f>
        <v>0715</v>
      </c>
      <c r="C164" t="s">
        <v>30</v>
      </c>
      <c r="D164" t="s">
        <v>325</v>
      </c>
      <c r="E164" t="str">
        <f>"01"</f>
        <v>01</v>
      </c>
      <c r="F164">
        <v>6</v>
      </c>
      <c r="G164" t="s">
        <v>21</v>
      </c>
      <c r="I164" t="s">
        <v>18</v>
      </c>
      <c r="J164" s="2"/>
      <c r="K164" s="1" t="s">
        <v>324</v>
      </c>
      <c r="L164">
        <v>2016</v>
      </c>
      <c r="M164" t="s">
        <v>19</v>
      </c>
    </row>
    <row r="165" spans="1:14" ht="45" x14ac:dyDescent="0.25">
      <c r="A165" t="str">
        <f>"2023-05-11"</f>
        <v>2023-05-11</v>
      </c>
      <c r="B165" t="str">
        <f>"0730"</f>
        <v>0730</v>
      </c>
      <c r="C165" t="s">
        <v>33</v>
      </c>
      <c r="D165" t="s">
        <v>327</v>
      </c>
      <c r="E165" t="str">
        <f>"01"</f>
        <v>01</v>
      </c>
      <c r="F165">
        <v>13</v>
      </c>
      <c r="G165" t="s">
        <v>21</v>
      </c>
      <c r="I165" t="s">
        <v>18</v>
      </c>
      <c r="J165" s="2"/>
      <c r="K165" s="1" t="s">
        <v>326</v>
      </c>
      <c r="L165">
        <v>2009</v>
      </c>
      <c r="M165" t="s">
        <v>36</v>
      </c>
    </row>
    <row r="166" spans="1:14" ht="30" x14ac:dyDescent="0.25">
      <c r="A166" t="str">
        <f>"2023-05-11"</f>
        <v>2023-05-11</v>
      </c>
      <c r="B166" t="str">
        <f>"0755"</f>
        <v>0755</v>
      </c>
      <c r="C166" t="s">
        <v>37</v>
      </c>
      <c r="D166" t="s">
        <v>147</v>
      </c>
      <c r="E166" t="str">
        <f>"03"</f>
        <v>03</v>
      </c>
      <c r="F166">
        <v>6</v>
      </c>
      <c r="G166" t="s">
        <v>21</v>
      </c>
      <c r="I166" t="s">
        <v>18</v>
      </c>
      <c r="J166" s="2"/>
      <c r="K166" s="1" t="s">
        <v>146</v>
      </c>
      <c r="L166">
        <v>0</v>
      </c>
      <c r="M166" t="s">
        <v>40</v>
      </c>
    </row>
    <row r="167" spans="1:14" ht="75" x14ac:dyDescent="0.25">
      <c r="A167" t="str">
        <f>"2023-05-11"</f>
        <v>2023-05-11</v>
      </c>
      <c r="B167" t="str">
        <f>"0805"</f>
        <v>0805</v>
      </c>
      <c r="C167" t="s">
        <v>41</v>
      </c>
      <c r="D167" t="s">
        <v>329</v>
      </c>
      <c r="E167" t="str">
        <f>"01"</f>
        <v>01</v>
      </c>
      <c r="F167">
        <v>18</v>
      </c>
      <c r="G167" t="s">
        <v>21</v>
      </c>
      <c r="I167" t="s">
        <v>18</v>
      </c>
      <c r="J167" s="2"/>
      <c r="K167" s="1" t="s">
        <v>328</v>
      </c>
      <c r="L167">
        <v>2020</v>
      </c>
      <c r="M167" t="s">
        <v>29</v>
      </c>
    </row>
    <row r="168" spans="1:14" ht="60" x14ac:dyDescent="0.25">
      <c r="A168" t="str">
        <f>"2023-05-11"</f>
        <v>2023-05-11</v>
      </c>
      <c r="B168" t="str">
        <f>"0815"</f>
        <v>0815</v>
      </c>
      <c r="C168" t="s">
        <v>120</v>
      </c>
      <c r="D168" t="s">
        <v>331</v>
      </c>
      <c r="E168" t="str">
        <f>"02"</f>
        <v>02</v>
      </c>
      <c r="F168">
        <v>10</v>
      </c>
      <c r="G168" t="s">
        <v>21</v>
      </c>
      <c r="I168" t="s">
        <v>18</v>
      </c>
      <c r="J168" s="2"/>
      <c r="K168" s="1" t="s">
        <v>330</v>
      </c>
      <c r="L168">
        <v>2021</v>
      </c>
      <c r="M168" t="s">
        <v>47</v>
      </c>
    </row>
    <row r="169" spans="1:14" ht="60" x14ac:dyDescent="0.25">
      <c r="A169" t="str">
        <f>"2023-05-11"</f>
        <v>2023-05-11</v>
      </c>
      <c r="B169" t="str">
        <f>"0820"</f>
        <v>0820</v>
      </c>
      <c r="C169" t="s">
        <v>48</v>
      </c>
      <c r="D169" t="s">
        <v>333</v>
      </c>
      <c r="E169" t="str">
        <f>"02"</f>
        <v>02</v>
      </c>
      <c r="F169">
        <v>5</v>
      </c>
      <c r="G169" t="s">
        <v>14</v>
      </c>
      <c r="I169" t="s">
        <v>18</v>
      </c>
      <c r="J169" s="2"/>
      <c r="K169" s="1" t="s">
        <v>332</v>
      </c>
      <c r="L169">
        <v>1987</v>
      </c>
      <c r="M169" t="s">
        <v>51</v>
      </c>
      <c r="N169" t="s">
        <v>24</v>
      </c>
    </row>
    <row r="170" spans="1:14" ht="60" x14ac:dyDescent="0.25">
      <c r="A170" t="str">
        <f>"2023-05-11"</f>
        <v>2023-05-11</v>
      </c>
      <c r="B170" t="str">
        <f>"0845"</f>
        <v>0845</v>
      </c>
      <c r="C170" t="s">
        <v>52</v>
      </c>
      <c r="D170" t="s">
        <v>335</v>
      </c>
      <c r="E170" t="str">
        <f>"03"</f>
        <v>03</v>
      </c>
      <c r="F170">
        <v>4</v>
      </c>
      <c r="G170" t="s">
        <v>14</v>
      </c>
      <c r="H170" t="s">
        <v>125</v>
      </c>
      <c r="I170" t="s">
        <v>18</v>
      </c>
      <c r="J170" s="2"/>
      <c r="K170" s="1" t="s">
        <v>334</v>
      </c>
      <c r="L170">
        <v>2015</v>
      </c>
      <c r="M170" t="s">
        <v>19</v>
      </c>
    </row>
    <row r="171" spans="1:14" ht="45" x14ac:dyDescent="0.25">
      <c r="A171" t="str">
        <f>"2023-05-11"</f>
        <v>2023-05-11</v>
      </c>
      <c r="B171" t="str">
        <f>"0910"</f>
        <v>0910</v>
      </c>
      <c r="C171" t="s">
        <v>55</v>
      </c>
      <c r="D171" t="s">
        <v>337</v>
      </c>
      <c r="E171" t="str">
        <f>"04"</f>
        <v>04</v>
      </c>
      <c r="F171">
        <v>1</v>
      </c>
      <c r="G171" t="s">
        <v>21</v>
      </c>
      <c r="I171" t="s">
        <v>18</v>
      </c>
      <c r="J171" s="2"/>
      <c r="K171" s="1" t="s">
        <v>336</v>
      </c>
      <c r="L171">
        <v>2020</v>
      </c>
      <c r="M171" t="s">
        <v>29</v>
      </c>
    </row>
    <row r="172" spans="1:14" ht="45" x14ac:dyDescent="0.25">
      <c r="A172" t="str">
        <f>"2023-05-11"</f>
        <v>2023-05-11</v>
      </c>
      <c r="B172" t="str">
        <f>"0935"</f>
        <v>0935</v>
      </c>
      <c r="C172" t="s">
        <v>55</v>
      </c>
      <c r="D172" t="s">
        <v>339</v>
      </c>
      <c r="E172" t="str">
        <f>"04"</f>
        <v>04</v>
      </c>
      <c r="F172">
        <v>2</v>
      </c>
      <c r="G172" t="s">
        <v>21</v>
      </c>
      <c r="I172" t="s">
        <v>18</v>
      </c>
      <c r="J172" s="2"/>
      <c r="K172" s="1" t="s">
        <v>338</v>
      </c>
      <c r="L172">
        <v>2020</v>
      </c>
      <c r="M172" t="s">
        <v>29</v>
      </c>
    </row>
    <row r="173" spans="1:14" ht="60" x14ac:dyDescent="0.25">
      <c r="A173" t="str">
        <f>"2023-05-11"</f>
        <v>2023-05-11</v>
      </c>
      <c r="B173" t="str">
        <f>"1000"</f>
        <v>1000</v>
      </c>
      <c r="C173" t="s">
        <v>306</v>
      </c>
      <c r="D173" t="s">
        <v>308</v>
      </c>
      <c r="E173" t="str">
        <f>"01"</f>
        <v>01</v>
      </c>
      <c r="F173">
        <v>1</v>
      </c>
      <c r="G173" t="s">
        <v>21</v>
      </c>
      <c r="I173" t="s">
        <v>18</v>
      </c>
      <c r="J173" s="2"/>
      <c r="K173" s="1" t="s">
        <v>307</v>
      </c>
      <c r="L173">
        <v>2015</v>
      </c>
      <c r="M173" t="s">
        <v>36</v>
      </c>
      <c r="N173" t="s">
        <v>24</v>
      </c>
    </row>
    <row r="174" spans="1:14" x14ac:dyDescent="0.25">
      <c r="A174" t="str">
        <f>"2023-05-11"</f>
        <v>2023-05-11</v>
      </c>
      <c r="B174" t="str">
        <f>"1050"</f>
        <v>1050</v>
      </c>
      <c r="C174" t="s">
        <v>209</v>
      </c>
      <c r="D174" t="s">
        <v>340</v>
      </c>
      <c r="E174" t="str">
        <f>"02"</f>
        <v>02</v>
      </c>
      <c r="F174">
        <v>11</v>
      </c>
      <c r="G174" t="s">
        <v>14</v>
      </c>
      <c r="J174" s="2"/>
      <c r="K174" s="1" t="s">
        <v>40</v>
      </c>
      <c r="L174">
        <v>2020</v>
      </c>
      <c r="M174" t="s">
        <v>139</v>
      </c>
    </row>
    <row r="175" spans="1:14" ht="60" x14ac:dyDescent="0.25">
      <c r="A175" t="str">
        <f>"2023-05-11"</f>
        <v>2023-05-11</v>
      </c>
      <c r="B175" t="str">
        <f>"1100"</f>
        <v>1100</v>
      </c>
      <c r="C175" t="s">
        <v>309</v>
      </c>
      <c r="D175" t="s">
        <v>310</v>
      </c>
      <c r="E175" t="str">
        <f>"01"</f>
        <v>01</v>
      </c>
      <c r="F175">
        <v>2</v>
      </c>
      <c r="I175" t="s">
        <v>18</v>
      </c>
      <c r="J175" s="2"/>
      <c r="K175" s="13" t="s">
        <v>514</v>
      </c>
      <c r="L175">
        <v>2022</v>
      </c>
      <c r="M175" t="s">
        <v>36</v>
      </c>
    </row>
    <row r="176" spans="1:14" ht="60" x14ac:dyDescent="0.25">
      <c r="A176" t="str">
        <f>"2023-05-11"</f>
        <v>2023-05-11</v>
      </c>
      <c r="B176" t="str">
        <f>"1200"</f>
        <v>1200</v>
      </c>
      <c r="C176" t="s">
        <v>311</v>
      </c>
      <c r="D176" t="s">
        <v>313</v>
      </c>
      <c r="E176" t="str">
        <f>"2023"</f>
        <v>2023</v>
      </c>
      <c r="F176">
        <v>9</v>
      </c>
      <c r="G176" t="s">
        <v>61</v>
      </c>
      <c r="I176" t="s">
        <v>18</v>
      </c>
      <c r="J176" s="2"/>
      <c r="K176" s="1" t="s">
        <v>312</v>
      </c>
      <c r="L176">
        <v>2023</v>
      </c>
      <c r="M176" t="s">
        <v>19</v>
      </c>
    </row>
    <row r="177" spans="1:14" ht="75" x14ac:dyDescent="0.25">
      <c r="A177" t="str">
        <f>"2023-05-11"</f>
        <v>2023-05-11</v>
      </c>
      <c r="B177" t="str">
        <f>"1300"</f>
        <v>1300</v>
      </c>
      <c r="C177" t="s">
        <v>341</v>
      </c>
      <c r="D177" t="s">
        <v>341</v>
      </c>
      <c r="E177" t="str">
        <f>" "</f>
        <v xml:space="preserve"> </v>
      </c>
      <c r="F177">
        <v>0</v>
      </c>
      <c r="G177" t="s">
        <v>14</v>
      </c>
      <c r="H177" t="s">
        <v>155</v>
      </c>
      <c r="I177" t="s">
        <v>18</v>
      </c>
      <c r="J177" s="2"/>
      <c r="K177" s="1" t="s">
        <v>342</v>
      </c>
      <c r="L177">
        <v>2021</v>
      </c>
      <c r="M177" t="s">
        <v>19</v>
      </c>
    </row>
    <row r="178" spans="1:14" ht="60" x14ac:dyDescent="0.25">
      <c r="A178" t="str">
        <f>"2023-05-11"</f>
        <v>2023-05-11</v>
      </c>
      <c r="B178" t="str">
        <f>"1400"</f>
        <v>1400</v>
      </c>
      <c r="C178" t="s">
        <v>135</v>
      </c>
      <c r="D178" t="s">
        <v>344</v>
      </c>
      <c r="E178" t="str">
        <f>"04"</f>
        <v>04</v>
      </c>
      <c r="F178">
        <v>163</v>
      </c>
      <c r="G178" t="s">
        <v>14</v>
      </c>
      <c r="H178" t="s">
        <v>15</v>
      </c>
      <c r="I178" t="s">
        <v>18</v>
      </c>
      <c r="J178" s="2"/>
      <c r="K178" s="1" t="s">
        <v>343</v>
      </c>
      <c r="L178">
        <v>2022</v>
      </c>
      <c r="M178" t="s">
        <v>139</v>
      </c>
    </row>
    <row r="179" spans="1:14" ht="45" x14ac:dyDescent="0.25">
      <c r="A179" t="str">
        <f>"2023-05-11"</f>
        <v>2023-05-11</v>
      </c>
      <c r="B179" t="str">
        <f>"1430"</f>
        <v>1430</v>
      </c>
      <c r="C179" t="s">
        <v>140</v>
      </c>
      <c r="D179" t="s">
        <v>346</v>
      </c>
      <c r="E179" t="str">
        <f>"02"</f>
        <v>02</v>
      </c>
      <c r="F179">
        <v>75</v>
      </c>
      <c r="G179" t="s">
        <v>21</v>
      </c>
      <c r="I179" t="s">
        <v>18</v>
      </c>
      <c r="J179" s="2"/>
      <c r="K179" s="1" t="s">
        <v>345</v>
      </c>
      <c r="L179">
        <v>0</v>
      </c>
      <c r="M179" t="s">
        <v>19</v>
      </c>
    </row>
    <row r="180" spans="1:14" ht="60" x14ac:dyDescent="0.25">
      <c r="A180" t="str">
        <f>"2023-05-11"</f>
        <v>2023-05-11</v>
      </c>
      <c r="B180" t="str">
        <f>"1500"</f>
        <v>1500</v>
      </c>
      <c r="C180" t="s">
        <v>143</v>
      </c>
      <c r="D180" t="s">
        <v>348</v>
      </c>
      <c r="E180" t="str">
        <f>"02"</f>
        <v>02</v>
      </c>
      <c r="F180">
        <v>10</v>
      </c>
      <c r="G180" t="s">
        <v>21</v>
      </c>
      <c r="I180" t="s">
        <v>18</v>
      </c>
      <c r="J180" s="2"/>
      <c r="K180" s="1" t="s">
        <v>347</v>
      </c>
      <c r="L180">
        <v>2019</v>
      </c>
      <c r="M180" t="s">
        <v>36</v>
      </c>
    </row>
    <row r="181" spans="1:14" ht="30" x14ac:dyDescent="0.25">
      <c r="A181" t="str">
        <f>"2023-05-11"</f>
        <v>2023-05-11</v>
      </c>
      <c r="B181" t="str">
        <f>"1525"</f>
        <v>1525</v>
      </c>
      <c r="C181" t="s">
        <v>37</v>
      </c>
      <c r="D181" t="s">
        <v>350</v>
      </c>
      <c r="E181" t="str">
        <f>"03"</f>
        <v>03</v>
      </c>
      <c r="F181">
        <v>9</v>
      </c>
      <c r="G181" t="s">
        <v>21</v>
      </c>
      <c r="I181" t="s">
        <v>18</v>
      </c>
      <c r="J181" s="2"/>
      <c r="K181" s="1" t="s">
        <v>349</v>
      </c>
      <c r="L181">
        <v>0</v>
      </c>
      <c r="M181" t="s">
        <v>40</v>
      </c>
    </row>
    <row r="182" spans="1:14" ht="75" x14ac:dyDescent="0.25">
      <c r="A182" t="str">
        <f>"2023-05-11"</f>
        <v>2023-05-11</v>
      </c>
      <c r="B182" t="str">
        <f>"1540"</f>
        <v>1540</v>
      </c>
      <c r="C182" t="s">
        <v>148</v>
      </c>
      <c r="D182" t="s">
        <v>352</v>
      </c>
      <c r="E182" t="str">
        <f>"02"</f>
        <v>02</v>
      </c>
      <c r="F182">
        <v>5</v>
      </c>
      <c r="G182" t="s">
        <v>21</v>
      </c>
      <c r="I182" t="s">
        <v>18</v>
      </c>
      <c r="J182" s="2"/>
      <c r="K182" s="1" t="s">
        <v>351</v>
      </c>
      <c r="L182">
        <v>2018</v>
      </c>
      <c r="M182" t="s">
        <v>19</v>
      </c>
    </row>
    <row r="183" spans="1:14" ht="45" x14ac:dyDescent="0.25">
      <c r="A183" t="str">
        <f>"2023-05-11"</f>
        <v>2023-05-11</v>
      </c>
      <c r="B183" t="str">
        <f>"1555"</f>
        <v>1555</v>
      </c>
      <c r="C183" t="s">
        <v>151</v>
      </c>
      <c r="D183" t="s">
        <v>354</v>
      </c>
      <c r="E183" t="str">
        <f>"01"</f>
        <v>01</v>
      </c>
      <c r="F183">
        <v>5</v>
      </c>
      <c r="G183" t="s">
        <v>21</v>
      </c>
      <c r="I183" t="s">
        <v>18</v>
      </c>
      <c r="J183" s="2"/>
      <c r="K183" s="1" t="s">
        <v>353</v>
      </c>
      <c r="L183">
        <v>2021</v>
      </c>
      <c r="M183" t="s">
        <v>29</v>
      </c>
    </row>
    <row r="184" spans="1:14" ht="45" x14ac:dyDescent="0.25">
      <c r="A184" t="str">
        <f>"2023-05-11"</f>
        <v>2023-05-11</v>
      </c>
      <c r="B184" t="str">
        <f>"1600"</f>
        <v>1600</v>
      </c>
      <c r="C184" t="s">
        <v>154</v>
      </c>
      <c r="D184" t="s">
        <v>356</v>
      </c>
      <c r="E184" t="str">
        <f>"01"</f>
        <v>01</v>
      </c>
      <c r="F184">
        <v>3</v>
      </c>
      <c r="G184" t="s">
        <v>14</v>
      </c>
      <c r="H184" t="s">
        <v>155</v>
      </c>
      <c r="I184" t="s">
        <v>18</v>
      </c>
      <c r="J184" s="2"/>
      <c r="K184" s="1" t="s">
        <v>355</v>
      </c>
      <c r="L184">
        <v>2017</v>
      </c>
      <c r="M184" t="s">
        <v>19</v>
      </c>
      <c r="N184" t="s">
        <v>24</v>
      </c>
    </row>
    <row r="185" spans="1:14" ht="45" x14ac:dyDescent="0.25">
      <c r="A185" t="str">
        <f>"2023-05-11"</f>
        <v>2023-05-11</v>
      </c>
      <c r="B185" t="str">
        <f>"1630"</f>
        <v>1630</v>
      </c>
      <c r="C185" t="s">
        <v>48</v>
      </c>
      <c r="D185" t="s">
        <v>124</v>
      </c>
      <c r="E185" t="str">
        <f>"02"</f>
        <v>02</v>
      </c>
      <c r="F185">
        <v>2</v>
      </c>
      <c r="G185" t="s">
        <v>14</v>
      </c>
      <c r="I185" t="s">
        <v>18</v>
      </c>
      <c r="J185" s="2"/>
      <c r="K185" s="1" t="s">
        <v>123</v>
      </c>
      <c r="L185">
        <v>1987</v>
      </c>
      <c r="M185" t="s">
        <v>51</v>
      </c>
      <c r="N185" t="s">
        <v>24</v>
      </c>
    </row>
    <row r="186" spans="1:14" ht="75" x14ac:dyDescent="0.25">
      <c r="A186" t="str">
        <f>"2023-05-11"</f>
        <v>2023-05-11</v>
      </c>
      <c r="B186" t="str">
        <f>"1700"</f>
        <v>1700</v>
      </c>
      <c r="C186" t="s">
        <v>161</v>
      </c>
      <c r="D186" t="s">
        <v>359</v>
      </c>
      <c r="E186" t="str">
        <f>"2018"</f>
        <v>2018</v>
      </c>
      <c r="F186">
        <v>19</v>
      </c>
      <c r="G186" t="s">
        <v>14</v>
      </c>
      <c r="H186" t="s">
        <v>357</v>
      </c>
      <c r="I186" t="s">
        <v>18</v>
      </c>
      <c r="J186" s="2"/>
      <c r="K186" s="1" t="s">
        <v>358</v>
      </c>
      <c r="L186">
        <v>2018</v>
      </c>
      <c r="M186" t="s">
        <v>19</v>
      </c>
    </row>
    <row r="187" spans="1:14" ht="60" x14ac:dyDescent="0.25">
      <c r="A187" t="str">
        <f>"2023-05-11"</f>
        <v>2023-05-11</v>
      </c>
      <c r="B187" t="str">
        <f>"1715"</f>
        <v>1715</v>
      </c>
      <c r="C187" t="s">
        <v>161</v>
      </c>
      <c r="D187" t="s">
        <v>361</v>
      </c>
      <c r="E187" t="str">
        <f>"2018"</f>
        <v>2018</v>
      </c>
      <c r="F187">
        <v>20</v>
      </c>
      <c r="G187" t="s">
        <v>14</v>
      </c>
      <c r="H187" t="s">
        <v>155</v>
      </c>
      <c r="I187" t="s">
        <v>18</v>
      </c>
      <c r="J187" s="2"/>
      <c r="K187" s="1" t="s">
        <v>360</v>
      </c>
      <c r="L187">
        <v>2018</v>
      </c>
      <c r="M187" t="s">
        <v>19</v>
      </c>
    </row>
    <row r="188" spans="1:14" ht="75" x14ac:dyDescent="0.25">
      <c r="A188" t="str">
        <f>"2023-05-11"</f>
        <v>2023-05-11</v>
      </c>
      <c r="B188" t="str">
        <f>"1730"</f>
        <v>1730</v>
      </c>
      <c r="C188" t="s">
        <v>362</v>
      </c>
      <c r="D188" t="s">
        <v>364</v>
      </c>
      <c r="E188" t="str">
        <f>"2021"</f>
        <v>2021</v>
      </c>
      <c r="F188">
        <v>104</v>
      </c>
      <c r="G188" t="s">
        <v>61</v>
      </c>
      <c r="J188" s="2"/>
      <c r="K188" s="1" t="s">
        <v>363</v>
      </c>
      <c r="L188">
        <v>2021</v>
      </c>
      <c r="M188" t="s">
        <v>365</v>
      </c>
    </row>
    <row r="189" spans="1:14" ht="60" x14ac:dyDescent="0.25">
      <c r="A189" t="str">
        <f>"2023-05-11"</f>
        <v>2023-05-11</v>
      </c>
      <c r="B189" t="str">
        <f>"1800"</f>
        <v>1800</v>
      </c>
      <c r="C189" t="s">
        <v>169</v>
      </c>
      <c r="D189" t="s">
        <v>366</v>
      </c>
      <c r="E189" t="str">
        <f>"2022"</f>
        <v>2022</v>
      </c>
      <c r="F189">
        <v>3</v>
      </c>
      <c r="G189" t="s">
        <v>21</v>
      </c>
      <c r="I189" t="s">
        <v>18</v>
      </c>
      <c r="J189" s="2"/>
      <c r="K189" s="1" t="s">
        <v>170</v>
      </c>
      <c r="L189">
        <v>2022</v>
      </c>
      <c r="M189" t="s">
        <v>19</v>
      </c>
    </row>
    <row r="190" spans="1:14" ht="60" x14ac:dyDescent="0.25">
      <c r="A190" t="str">
        <f>"2023-05-11"</f>
        <v>2023-05-11</v>
      </c>
      <c r="B190" t="str">
        <f>"1830"</f>
        <v>1830</v>
      </c>
      <c r="C190" t="s">
        <v>90</v>
      </c>
      <c r="D190" t="s">
        <v>367</v>
      </c>
      <c r="E190" t="str">
        <f>"2023"</f>
        <v>2023</v>
      </c>
      <c r="F190">
        <v>88</v>
      </c>
      <c r="G190" t="s">
        <v>61</v>
      </c>
      <c r="J190" s="2"/>
      <c r="K190" s="1" t="s">
        <v>91</v>
      </c>
      <c r="L190">
        <v>2023</v>
      </c>
      <c r="M190" t="s">
        <v>19</v>
      </c>
    </row>
    <row r="191" spans="1:14" ht="75" x14ac:dyDescent="0.25">
      <c r="A191" t="str">
        <f>"2023-05-11"</f>
        <v>2023-05-11</v>
      </c>
      <c r="B191" t="str">
        <f>"1840"</f>
        <v>1840</v>
      </c>
      <c r="C191" t="s">
        <v>306</v>
      </c>
      <c r="D191" t="s">
        <v>369</v>
      </c>
      <c r="E191" t="str">
        <f>"01"</f>
        <v>01</v>
      </c>
      <c r="F191">
        <v>2</v>
      </c>
      <c r="G191" t="s">
        <v>21</v>
      </c>
      <c r="I191" t="s">
        <v>18</v>
      </c>
      <c r="J191" s="2"/>
      <c r="K191" s="1" t="s">
        <v>368</v>
      </c>
      <c r="L191">
        <v>2015</v>
      </c>
      <c r="M191" t="s">
        <v>36</v>
      </c>
      <c r="N191" t="s">
        <v>24</v>
      </c>
    </row>
    <row r="192" spans="1:14" ht="75" x14ac:dyDescent="0.25">
      <c r="A192" t="str">
        <f>"2023-05-11"</f>
        <v>2023-05-11</v>
      </c>
      <c r="B192" t="str">
        <f>"1930"</f>
        <v>1930</v>
      </c>
      <c r="C192" t="s">
        <v>370</v>
      </c>
      <c r="D192" t="s">
        <v>372</v>
      </c>
      <c r="E192" t="str">
        <f>"03"</f>
        <v>03</v>
      </c>
      <c r="F192">
        <v>6</v>
      </c>
      <c r="G192" t="s">
        <v>14</v>
      </c>
      <c r="I192" t="s">
        <v>18</v>
      </c>
      <c r="J192" s="2"/>
      <c r="K192" s="1" t="s">
        <v>371</v>
      </c>
      <c r="L192">
        <v>2019</v>
      </c>
      <c r="M192" t="s">
        <v>19</v>
      </c>
    </row>
    <row r="193" spans="1:14" ht="75" x14ac:dyDescent="0.25">
      <c r="A193" t="str">
        <f>"2023-05-11"</f>
        <v>2023-05-11</v>
      </c>
      <c r="B193" t="str">
        <f>"2030"</f>
        <v>2030</v>
      </c>
      <c r="C193" t="s">
        <v>373</v>
      </c>
      <c r="D193" t="s">
        <v>376</v>
      </c>
      <c r="E193" t="str">
        <f>"01"</f>
        <v>01</v>
      </c>
      <c r="F193">
        <v>6</v>
      </c>
      <c r="G193" t="s">
        <v>97</v>
      </c>
      <c r="H193" t="s">
        <v>374</v>
      </c>
      <c r="I193" t="s">
        <v>18</v>
      </c>
      <c r="J193" s="2"/>
      <c r="K193" s="1" t="s">
        <v>375</v>
      </c>
      <c r="L193">
        <v>2022</v>
      </c>
      <c r="M193" t="s">
        <v>29</v>
      </c>
      <c r="N193" t="s">
        <v>24</v>
      </c>
    </row>
    <row r="194" spans="1:14" ht="75" x14ac:dyDescent="0.25">
      <c r="A194" t="str">
        <f>"2023-05-11"</f>
        <v>2023-05-11</v>
      </c>
      <c r="B194" t="str">
        <f>"2130"</f>
        <v>2130</v>
      </c>
      <c r="C194" t="s">
        <v>377</v>
      </c>
      <c r="D194" t="s">
        <v>40</v>
      </c>
      <c r="E194" t="str">
        <f>" "</f>
        <v xml:space="preserve"> </v>
      </c>
      <c r="F194">
        <v>0</v>
      </c>
      <c r="I194" t="s">
        <v>18</v>
      </c>
      <c r="J194" s="2"/>
      <c r="K194" s="1" t="s">
        <v>378</v>
      </c>
      <c r="L194">
        <v>1995</v>
      </c>
      <c r="M194" t="s">
        <v>36</v>
      </c>
    </row>
    <row r="195" spans="1:14" ht="60" x14ac:dyDescent="0.25">
      <c r="A195" t="str">
        <f>"2023-05-11"</f>
        <v>2023-05-11</v>
      </c>
      <c r="B195" t="str">
        <f>"2320"</f>
        <v>2320</v>
      </c>
      <c r="C195" t="s">
        <v>379</v>
      </c>
      <c r="D195" t="s">
        <v>381</v>
      </c>
      <c r="E195" t="str">
        <f>"02"</f>
        <v>02</v>
      </c>
      <c r="F195">
        <v>3</v>
      </c>
      <c r="G195" t="s">
        <v>21</v>
      </c>
      <c r="I195" t="s">
        <v>18</v>
      </c>
      <c r="J195" s="2"/>
      <c r="K195" s="1" t="s">
        <v>380</v>
      </c>
      <c r="L195">
        <v>2020</v>
      </c>
      <c r="M195" t="s">
        <v>19</v>
      </c>
    </row>
    <row r="196" spans="1:14" ht="75" x14ac:dyDescent="0.25">
      <c r="A196" t="str">
        <f>"2023-05-11"</f>
        <v>2023-05-11</v>
      </c>
      <c r="B196" t="str">
        <f>"2350"</f>
        <v>2350</v>
      </c>
      <c r="C196" t="s">
        <v>382</v>
      </c>
      <c r="D196" t="s">
        <v>382</v>
      </c>
      <c r="E196" t="str">
        <f>" "</f>
        <v xml:space="preserve"> </v>
      </c>
      <c r="F196">
        <v>0</v>
      </c>
      <c r="G196" t="s">
        <v>14</v>
      </c>
      <c r="I196" t="s">
        <v>18</v>
      </c>
      <c r="J196" s="2"/>
      <c r="K196" s="1" t="s">
        <v>383</v>
      </c>
      <c r="L196">
        <v>2021</v>
      </c>
      <c r="M196" t="s">
        <v>19</v>
      </c>
    </row>
    <row r="197" spans="1:14" ht="75" x14ac:dyDescent="0.25">
      <c r="A197" t="str">
        <f>"2023-05-11"</f>
        <v>2023-05-11</v>
      </c>
      <c r="B197" t="str">
        <f>"2400"</f>
        <v>2400</v>
      </c>
      <c r="C197" t="s">
        <v>13</v>
      </c>
      <c r="D197" t="s">
        <v>384</v>
      </c>
      <c r="E197" t="str">
        <f t="shared" ref="E197:E204" si="4">"02"</f>
        <v>02</v>
      </c>
      <c r="F197">
        <v>15</v>
      </c>
      <c r="G197" t="s">
        <v>14</v>
      </c>
      <c r="H197" t="s">
        <v>15</v>
      </c>
      <c r="I197" t="s">
        <v>18</v>
      </c>
      <c r="J197" s="2"/>
      <c r="K197" s="1" t="s">
        <v>16</v>
      </c>
      <c r="L197">
        <v>2011</v>
      </c>
      <c r="M197" t="s">
        <v>19</v>
      </c>
    </row>
    <row r="198" spans="1:14" ht="75" x14ac:dyDescent="0.25">
      <c r="A198" t="str">
        <f>"2023-05-11"</f>
        <v>2023-05-11</v>
      </c>
      <c r="B198" t="str">
        <f>"2500"</f>
        <v>2500</v>
      </c>
      <c r="C198" t="s">
        <v>13</v>
      </c>
      <c r="D198" t="s">
        <v>384</v>
      </c>
      <c r="E198" t="str">
        <f t="shared" si="4"/>
        <v>02</v>
      </c>
      <c r="F198">
        <v>15</v>
      </c>
      <c r="G198" t="s">
        <v>14</v>
      </c>
      <c r="H198" t="s">
        <v>15</v>
      </c>
      <c r="I198" t="s">
        <v>18</v>
      </c>
      <c r="J198" s="2"/>
      <c r="K198" s="1" t="s">
        <v>16</v>
      </c>
      <c r="L198">
        <v>2011</v>
      </c>
      <c r="M198" t="s">
        <v>19</v>
      </c>
    </row>
    <row r="199" spans="1:14" ht="75" x14ac:dyDescent="0.25">
      <c r="A199" t="str">
        <f>"2023-05-11"</f>
        <v>2023-05-11</v>
      </c>
      <c r="B199" t="str">
        <f>"2600"</f>
        <v>2600</v>
      </c>
      <c r="C199" t="s">
        <v>13</v>
      </c>
      <c r="D199" t="s">
        <v>384</v>
      </c>
      <c r="E199" t="str">
        <f t="shared" si="4"/>
        <v>02</v>
      </c>
      <c r="F199">
        <v>15</v>
      </c>
      <c r="G199" t="s">
        <v>14</v>
      </c>
      <c r="H199" t="s">
        <v>15</v>
      </c>
      <c r="I199" t="s">
        <v>18</v>
      </c>
      <c r="J199" s="2"/>
      <c r="K199" s="1" t="s">
        <v>16</v>
      </c>
      <c r="L199">
        <v>2011</v>
      </c>
      <c r="M199" t="s">
        <v>19</v>
      </c>
    </row>
    <row r="200" spans="1:14" ht="75" x14ac:dyDescent="0.25">
      <c r="A200" t="str">
        <f>"2023-05-11"</f>
        <v>2023-05-11</v>
      </c>
      <c r="B200" t="str">
        <f>"2700"</f>
        <v>2700</v>
      </c>
      <c r="C200" t="s">
        <v>13</v>
      </c>
      <c r="D200" t="s">
        <v>384</v>
      </c>
      <c r="E200" t="str">
        <f t="shared" si="4"/>
        <v>02</v>
      </c>
      <c r="F200">
        <v>15</v>
      </c>
      <c r="G200" t="s">
        <v>14</v>
      </c>
      <c r="H200" t="s">
        <v>15</v>
      </c>
      <c r="I200" t="s">
        <v>18</v>
      </c>
      <c r="J200" s="2"/>
      <c r="K200" s="1" t="s">
        <v>16</v>
      </c>
      <c r="L200">
        <v>2011</v>
      </c>
      <c r="M200" t="s">
        <v>19</v>
      </c>
    </row>
    <row r="201" spans="1:14" ht="75" x14ac:dyDescent="0.25">
      <c r="A201" t="str">
        <f>"2023-05-11"</f>
        <v>2023-05-11</v>
      </c>
      <c r="B201" t="str">
        <f>"2800"</f>
        <v>2800</v>
      </c>
      <c r="C201" t="s">
        <v>13</v>
      </c>
      <c r="D201" t="s">
        <v>384</v>
      </c>
      <c r="E201" t="str">
        <f t="shared" si="4"/>
        <v>02</v>
      </c>
      <c r="F201">
        <v>15</v>
      </c>
      <c r="G201" t="s">
        <v>14</v>
      </c>
      <c r="H201" t="s">
        <v>15</v>
      </c>
      <c r="I201" t="s">
        <v>18</v>
      </c>
      <c r="J201" s="2"/>
      <c r="K201" s="1" t="s">
        <v>16</v>
      </c>
      <c r="L201">
        <v>2011</v>
      </c>
      <c r="M201" t="s">
        <v>19</v>
      </c>
    </row>
    <row r="202" spans="1:14" ht="75" x14ac:dyDescent="0.25">
      <c r="A202" t="str">
        <f>"2023-05-12"</f>
        <v>2023-05-12</v>
      </c>
      <c r="B202" t="str">
        <f>"0500"</f>
        <v>0500</v>
      </c>
      <c r="C202" t="s">
        <v>13</v>
      </c>
      <c r="D202" t="s">
        <v>384</v>
      </c>
      <c r="E202" t="str">
        <f t="shared" si="4"/>
        <v>02</v>
      </c>
      <c r="F202">
        <v>15</v>
      </c>
      <c r="G202" t="s">
        <v>14</v>
      </c>
      <c r="H202" t="s">
        <v>15</v>
      </c>
      <c r="I202" t="s">
        <v>18</v>
      </c>
      <c r="J202" s="2"/>
      <c r="K202" s="1" t="s">
        <v>16</v>
      </c>
      <c r="L202">
        <v>2011</v>
      </c>
      <c r="M202" t="s">
        <v>19</v>
      </c>
    </row>
    <row r="203" spans="1:14" ht="30" x14ac:dyDescent="0.25">
      <c r="A203" t="str">
        <f>"2023-05-12"</f>
        <v>2023-05-12</v>
      </c>
      <c r="B203" t="str">
        <f>"0600"</f>
        <v>0600</v>
      </c>
      <c r="C203" t="s">
        <v>20</v>
      </c>
      <c r="D203" t="s">
        <v>385</v>
      </c>
      <c r="E203" t="str">
        <f t="shared" si="4"/>
        <v>02</v>
      </c>
      <c r="F203">
        <v>4</v>
      </c>
      <c r="G203" t="s">
        <v>14</v>
      </c>
      <c r="I203" t="s">
        <v>18</v>
      </c>
      <c r="J203" s="2"/>
      <c r="K203" s="1" t="s">
        <v>22</v>
      </c>
      <c r="L203">
        <v>2019</v>
      </c>
      <c r="M203" t="s">
        <v>19</v>
      </c>
    </row>
    <row r="204" spans="1:14" ht="30" x14ac:dyDescent="0.25">
      <c r="A204" t="str">
        <f>"2023-05-12"</f>
        <v>2023-05-12</v>
      </c>
      <c r="B204" t="str">
        <f>"0625"</f>
        <v>0625</v>
      </c>
      <c r="C204" t="s">
        <v>20</v>
      </c>
      <c r="D204" t="s">
        <v>386</v>
      </c>
      <c r="E204" t="str">
        <f t="shared" si="4"/>
        <v>02</v>
      </c>
      <c r="F204">
        <v>5</v>
      </c>
      <c r="G204" t="s">
        <v>21</v>
      </c>
      <c r="I204" t="s">
        <v>18</v>
      </c>
      <c r="J204" s="2"/>
      <c r="K204" s="1" t="s">
        <v>22</v>
      </c>
      <c r="L204">
        <v>2019</v>
      </c>
      <c r="M204" t="s">
        <v>19</v>
      </c>
    </row>
    <row r="205" spans="1:14" ht="60" x14ac:dyDescent="0.25">
      <c r="A205" t="str">
        <f>"2023-05-12"</f>
        <v>2023-05-12</v>
      </c>
      <c r="B205" t="str">
        <f>"0650"</f>
        <v>0650</v>
      </c>
      <c r="C205" t="s">
        <v>26</v>
      </c>
      <c r="D205" t="s">
        <v>388</v>
      </c>
      <c r="E205" t="str">
        <f>"01"</f>
        <v>01</v>
      </c>
      <c r="F205">
        <v>3</v>
      </c>
      <c r="G205" t="s">
        <v>21</v>
      </c>
      <c r="I205" t="s">
        <v>18</v>
      </c>
      <c r="J205" s="2"/>
      <c r="K205" s="1" t="s">
        <v>387</v>
      </c>
      <c r="L205">
        <v>2018</v>
      </c>
      <c r="M205" t="s">
        <v>29</v>
      </c>
    </row>
    <row r="206" spans="1:14" ht="75" x14ac:dyDescent="0.25">
      <c r="A206" t="str">
        <f>"2023-05-12"</f>
        <v>2023-05-12</v>
      </c>
      <c r="B206" t="str">
        <f>"0715"</f>
        <v>0715</v>
      </c>
      <c r="C206" t="s">
        <v>30</v>
      </c>
      <c r="D206" t="s">
        <v>390</v>
      </c>
      <c r="E206" t="str">
        <f>"01"</f>
        <v>01</v>
      </c>
      <c r="F206">
        <v>7</v>
      </c>
      <c r="G206" t="s">
        <v>21</v>
      </c>
      <c r="I206" t="s">
        <v>18</v>
      </c>
      <c r="J206" s="2"/>
      <c r="K206" s="1" t="s">
        <v>389</v>
      </c>
      <c r="L206">
        <v>2016</v>
      </c>
      <c r="M206" t="s">
        <v>19</v>
      </c>
    </row>
    <row r="207" spans="1:14" ht="30" x14ac:dyDescent="0.25">
      <c r="A207" t="str">
        <f>"2023-05-12"</f>
        <v>2023-05-12</v>
      </c>
      <c r="B207" t="str">
        <f>"0730"</f>
        <v>0730</v>
      </c>
      <c r="C207" t="s">
        <v>33</v>
      </c>
      <c r="D207" t="s">
        <v>392</v>
      </c>
      <c r="E207" t="str">
        <f>"02"</f>
        <v>02</v>
      </c>
      <c r="F207">
        <v>1</v>
      </c>
      <c r="G207" t="s">
        <v>21</v>
      </c>
      <c r="I207" t="s">
        <v>18</v>
      </c>
      <c r="J207" s="2"/>
      <c r="K207" s="1" t="s">
        <v>391</v>
      </c>
      <c r="L207">
        <v>2011</v>
      </c>
      <c r="M207" t="s">
        <v>19</v>
      </c>
    </row>
    <row r="208" spans="1:14" ht="30" x14ac:dyDescent="0.25">
      <c r="A208" t="str">
        <f>"2023-05-12"</f>
        <v>2023-05-12</v>
      </c>
      <c r="B208" t="str">
        <f>"0755"</f>
        <v>0755</v>
      </c>
      <c r="C208" t="s">
        <v>37</v>
      </c>
      <c r="D208" t="s">
        <v>223</v>
      </c>
      <c r="E208" t="str">
        <f>"03"</f>
        <v>03</v>
      </c>
      <c r="F208">
        <v>7</v>
      </c>
      <c r="G208" t="s">
        <v>21</v>
      </c>
      <c r="I208" t="s">
        <v>18</v>
      </c>
      <c r="J208" s="2"/>
      <c r="K208" s="1" t="s">
        <v>222</v>
      </c>
      <c r="L208">
        <v>0</v>
      </c>
      <c r="M208" t="s">
        <v>40</v>
      </c>
    </row>
    <row r="209" spans="1:14" ht="75" x14ac:dyDescent="0.25">
      <c r="A209" t="str">
        <f>"2023-05-12"</f>
        <v>2023-05-12</v>
      </c>
      <c r="B209" t="str">
        <f>"0805"</f>
        <v>0805</v>
      </c>
      <c r="C209" t="s">
        <v>41</v>
      </c>
      <c r="D209" t="s">
        <v>394</v>
      </c>
      <c r="E209" t="str">
        <f>"01"</f>
        <v>01</v>
      </c>
      <c r="F209">
        <v>19</v>
      </c>
      <c r="G209" t="s">
        <v>21</v>
      </c>
      <c r="I209" t="s">
        <v>18</v>
      </c>
      <c r="J209" s="2"/>
      <c r="K209" s="1" t="s">
        <v>393</v>
      </c>
      <c r="L209">
        <v>2020</v>
      </c>
      <c r="M209" t="s">
        <v>29</v>
      </c>
    </row>
    <row r="210" spans="1:14" ht="45" x14ac:dyDescent="0.25">
      <c r="A210" t="str">
        <f>"2023-05-12"</f>
        <v>2023-05-12</v>
      </c>
      <c r="B210" t="str">
        <f>"0815"</f>
        <v>0815</v>
      </c>
      <c r="C210" t="s">
        <v>120</v>
      </c>
      <c r="D210" t="s">
        <v>396</v>
      </c>
      <c r="E210" t="str">
        <f>"02"</f>
        <v>02</v>
      </c>
      <c r="F210">
        <v>11</v>
      </c>
      <c r="G210" t="s">
        <v>21</v>
      </c>
      <c r="I210" t="s">
        <v>18</v>
      </c>
      <c r="J210" s="2"/>
      <c r="K210" s="1" t="s">
        <v>395</v>
      </c>
      <c r="L210">
        <v>2021</v>
      </c>
      <c r="M210" t="s">
        <v>47</v>
      </c>
    </row>
    <row r="211" spans="1:14" ht="45" x14ac:dyDescent="0.25">
      <c r="A211" t="str">
        <f>"2023-05-12"</f>
        <v>2023-05-12</v>
      </c>
      <c r="B211" t="str">
        <f>"0820"</f>
        <v>0820</v>
      </c>
      <c r="C211" t="s">
        <v>48</v>
      </c>
      <c r="D211" t="s">
        <v>398</v>
      </c>
      <c r="E211" t="str">
        <f>"02"</f>
        <v>02</v>
      </c>
      <c r="F211">
        <v>6</v>
      </c>
      <c r="G211" t="s">
        <v>14</v>
      </c>
      <c r="I211" t="s">
        <v>18</v>
      </c>
      <c r="J211" s="2"/>
      <c r="K211" s="1" t="s">
        <v>397</v>
      </c>
      <c r="L211">
        <v>1987</v>
      </c>
      <c r="M211" t="s">
        <v>51</v>
      </c>
      <c r="N211" t="s">
        <v>24</v>
      </c>
    </row>
    <row r="212" spans="1:14" ht="75" x14ac:dyDescent="0.25">
      <c r="A212" t="str">
        <f>"2023-05-12"</f>
        <v>2023-05-12</v>
      </c>
      <c r="B212" t="str">
        <f>"0845"</f>
        <v>0845</v>
      </c>
      <c r="C212" t="s">
        <v>52</v>
      </c>
      <c r="D212" t="s">
        <v>400</v>
      </c>
      <c r="E212" t="str">
        <f>"03"</f>
        <v>03</v>
      </c>
      <c r="F212">
        <v>5</v>
      </c>
      <c r="G212" t="s">
        <v>14</v>
      </c>
      <c r="H212" t="s">
        <v>125</v>
      </c>
      <c r="I212" t="s">
        <v>18</v>
      </c>
      <c r="J212" s="2"/>
      <c r="K212" s="1" t="s">
        <v>399</v>
      </c>
      <c r="L212">
        <v>2015</v>
      </c>
      <c r="M212" t="s">
        <v>19</v>
      </c>
    </row>
    <row r="213" spans="1:14" ht="60" x14ac:dyDescent="0.25">
      <c r="A213" t="str">
        <f>"2023-05-12"</f>
        <v>2023-05-12</v>
      </c>
      <c r="B213" t="str">
        <f>"0910"</f>
        <v>0910</v>
      </c>
      <c r="C213" t="s">
        <v>55</v>
      </c>
      <c r="D213" t="s">
        <v>402</v>
      </c>
      <c r="E213" t="str">
        <f>"04"</f>
        <v>04</v>
      </c>
      <c r="F213">
        <v>3</v>
      </c>
      <c r="G213" t="s">
        <v>21</v>
      </c>
      <c r="I213" t="s">
        <v>18</v>
      </c>
      <c r="J213" s="2"/>
      <c r="K213" s="1" t="s">
        <v>401</v>
      </c>
      <c r="L213">
        <v>2020</v>
      </c>
      <c r="M213" t="s">
        <v>29</v>
      </c>
    </row>
    <row r="214" spans="1:14" ht="75" x14ac:dyDescent="0.25">
      <c r="A214" t="str">
        <f>"2023-05-12"</f>
        <v>2023-05-12</v>
      </c>
      <c r="B214" t="str">
        <f>"0935"</f>
        <v>0935</v>
      </c>
      <c r="C214" t="s">
        <v>55</v>
      </c>
      <c r="D214" t="s">
        <v>404</v>
      </c>
      <c r="E214" t="str">
        <f>"04"</f>
        <v>04</v>
      </c>
      <c r="F214">
        <v>4</v>
      </c>
      <c r="G214" t="s">
        <v>21</v>
      </c>
      <c r="I214" t="s">
        <v>18</v>
      </c>
      <c r="J214" s="2"/>
      <c r="K214" s="1" t="s">
        <v>403</v>
      </c>
      <c r="L214">
        <v>2020</v>
      </c>
      <c r="M214" t="s">
        <v>29</v>
      </c>
    </row>
    <row r="215" spans="1:14" ht="75" x14ac:dyDescent="0.25">
      <c r="A215" t="str">
        <f>"2023-05-12"</f>
        <v>2023-05-12</v>
      </c>
      <c r="B215" t="str">
        <f>"1000"</f>
        <v>1000</v>
      </c>
      <c r="C215" t="s">
        <v>306</v>
      </c>
      <c r="D215" t="s">
        <v>369</v>
      </c>
      <c r="E215" t="str">
        <f>"01"</f>
        <v>01</v>
      </c>
      <c r="F215">
        <v>2</v>
      </c>
      <c r="G215" t="s">
        <v>21</v>
      </c>
      <c r="I215" t="s">
        <v>18</v>
      </c>
      <c r="J215" s="2"/>
      <c r="K215" s="1" t="s">
        <v>368</v>
      </c>
      <c r="L215">
        <v>2015</v>
      </c>
      <c r="M215" t="s">
        <v>36</v>
      </c>
      <c r="N215" t="s">
        <v>24</v>
      </c>
    </row>
    <row r="216" spans="1:14" x14ac:dyDescent="0.25">
      <c r="A216" t="str">
        <f>"2023-05-12"</f>
        <v>2023-05-12</v>
      </c>
      <c r="B216" t="str">
        <f>"1050"</f>
        <v>1050</v>
      </c>
      <c r="C216" t="s">
        <v>209</v>
      </c>
      <c r="D216" t="s">
        <v>405</v>
      </c>
      <c r="E216" t="str">
        <f>"02"</f>
        <v>02</v>
      </c>
      <c r="F216">
        <v>12</v>
      </c>
      <c r="G216" t="s">
        <v>14</v>
      </c>
      <c r="J216" s="2"/>
      <c r="K216" s="1" t="s">
        <v>40</v>
      </c>
      <c r="L216">
        <v>2020</v>
      </c>
      <c r="M216" t="s">
        <v>139</v>
      </c>
    </row>
    <row r="217" spans="1:14" ht="75" x14ac:dyDescent="0.25">
      <c r="A217" t="str">
        <f>"2023-05-12"</f>
        <v>2023-05-12</v>
      </c>
      <c r="B217" t="str">
        <f>"1100"</f>
        <v>1100</v>
      </c>
      <c r="C217" t="s">
        <v>370</v>
      </c>
      <c r="D217" t="s">
        <v>372</v>
      </c>
      <c r="E217" t="str">
        <f>"03"</f>
        <v>03</v>
      </c>
      <c r="F217">
        <v>6</v>
      </c>
      <c r="G217" t="s">
        <v>14</v>
      </c>
      <c r="I217" t="s">
        <v>18</v>
      </c>
      <c r="J217" s="2"/>
      <c r="K217" s="1" t="s">
        <v>371</v>
      </c>
      <c r="L217">
        <v>2019</v>
      </c>
      <c r="M217" t="s">
        <v>19</v>
      </c>
    </row>
    <row r="218" spans="1:14" ht="75" x14ac:dyDescent="0.25">
      <c r="A218" t="str">
        <f>"2023-05-12"</f>
        <v>2023-05-12</v>
      </c>
      <c r="B218" t="str">
        <f>"1200"</f>
        <v>1200</v>
      </c>
      <c r="C218" t="s">
        <v>377</v>
      </c>
      <c r="D218" t="s">
        <v>40</v>
      </c>
      <c r="E218" t="str">
        <f>" "</f>
        <v xml:space="preserve"> </v>
      </c>
      <c r="F218">
        <v>0</v>
      </c>
      <c r="I218" t="s">
        <v>18</v>
      </c>
      <c r="J218" s="2"/>
      <c r="K218" s="1" t="s">
        <v>378</v>
      </c>
      <c r="L218">
        <v>1995</v>
      </c>
      <c r="M218" t="s">
        <v>36</v>
      </c>
    </row>
    <row r="219" spans="1:14" ht="60" x14ac:dyDescent="0.25">
      <c r="A219" t="str">
        <f>"2023-05-12"</f>
        <v>2023-05-12</v>
      </c>
      <c r="B219" t="str">
        <f>"1350"</f>
        <v>1350</v>
      </c>
      <c r="C219" t="s">
        <v>406</v>
      </c>
      <c r="D219" t="s">
        <v>408</v>
      </c>
      <c r="E219" t="str">
        <f>" "</f>
        <v xml:space="preserve"> </v>
      </c>
      <c r="F219">
        <v>0</v>
      </c>
      <c r="G219" t="s">
        <v>14</v>
      </c>
      <c r="I219" t="s">
        <v>18</v>
      </c>
      <c r="J219" s="2"/>
      <c r="K219" s="1" t="s">
        <v>407</v>
      </c>
      <c r="L219">
        <v>2021</v>
      </c>
      <c r="M219" t="s">
        <v>19</v>
      </c>
    </row>
    <row r="220" spans="1:14" ht="60" x14ac:dyDescent="0.25">
      <c r="A220" t="str">
        <f>"2023-05-12"</f>
        <v>2023-05-12</v>
      </c>
      <c r="B220" t="str">
        <f>"1400"</f>
        <v>1400</v>
      </c>
      <c r="C220" t="s">
        <v>135</v>
      </c>
      <c r="D220" t="s">
        <v>410</v>
      </c>
      <c r="E220" t="str">
        <f>"04"</f>
        <v>04</v>
      </c>
      <c r="F220">
        <v>164</v>
      </c>
      <c r="G220" t="s">
        <v>14</v>
      </c>
      <c r="H220" t="s">
        <v>136</v>
      </c>
      <c r="I220" t="s">
        <v>18</v>
      </c>
      <c r="J220" s="2"/>
      <c r="K220" s="1" t="s">
        <v>409</v>
      </c>
      <c r="L220">
        <v>2022</v>
      </c>
      <c r="M220" t="s">
        <v>139</v>
      </c>
    </row>
    <row r="221" spans="1:14" ht="75" x14ac:dyDescent="0.25">
      <c r="A221" t="str">
        <f>"2023-05-12"</f>
        <v>2023-05-12</v>
      </c>
      <c r="B221" t="str">
        <f>"1430"</f>
        <v>1430</v>
      </c>
      <c r="C221" t="s">
        <v>140</v>
      </c>
      <c r="D221" t="s">
        <v>412</v>
      </c>
      <c r="E221" t="str">
        <f>"02"</f>
        <v>02</v>
      </c>
      <c r="F221">
        <v>76</v>
      </c>
      <c r="G221" t="s">
        <v>21</v>
      </c>
      <c r="I221" t="s">
        <v>18</v>
      </c>
      <c r="J221" s="2"/>
      <c r="K221" s="1" t="s">
        <v>411</v>
      </c>
      <c r="L221">
        <v>0</v>
      </c>
      <c r="M221" t="s">
        <v>19</v>
      </c>
    </row>
    <row r="222" spans="1:14" ht="60" x14ac:dyDescent="0.25">
      <c r="A222" t="str">
        <f>"2023-05-12"</f>
        <v>2023-05-12</v>
      </c>
      <c r="B222" t="str">
        <f>"1500"</f>
        <v>1500</v>
      </c>
      <c r="C222" t="s">
        <v>143</v>
      </c>
      <c r="D222" t="s">
        <v>414</v>
      </c>
      <c r="E222" t="str">
        <f>"02"</f>
        <v>02</v>
      </c>
      <c r="F222">
        <v>11</v>
      </c>
      <c r="G222" t="s">
        <v>21</v>
      </c>
      <c r="I222" t="s">
        <v>18</v>
      </c>
      <c r="J222" s="2"/>
      <c r="K222" s="1" t="s">
        <v>413</v>
      </c>
      <c r="L222">
        <v>2019</v>
      </c>
      <c r="M222" t="s">
        <v>36</v>
      </c>
    </row>
    <row r="223" spans="1:14" ht="30" x14ac:dyDescent="0.25">
      <c r="A223" t="str">
        <f>"2023-05-12"</f>
        <v>2023-05-12</v>
      </c>
      <c r="B223" t="str">
        <f>"1525"</f>
        <v>1525</v>
      </c>
      <c r="C223" t="s">
        <v>37</v>
      </c>
      <c r="D223" t="s">
        <v>416</v>
      </c>
      <c r="E223" t="str">
        <f>"03"</f>
        <v>03</v>
      </c>
      <c r="F223">
        <v>10</v>
      </c>
      <c r="G223" t="s">
        <v>21</v>
      </c>
      <c r="I223" t="s">
        <v>18</v>
      </c>
      <c r="J223" s="2"/>
      <c r="K223" s="1" t="s">
        <v>415</v>
      </c>
      <c r="L223">
        <v>0</v>
      </c>
      <c r="M223" t="s">
        <v>40</v>
      </c>
    </row>
    <row r="224" spans="1:14" ht="75" x14ac:dyDescent="0.25">
      <c r="A224" t="str">
        <f>"2023-05-12"</f>
        <v>2023-05-12</v>
      </c>
      <c r="B224" t="str">
        <f>"1540"</f>
        <v>1540</v>
      </c>
      <c r="C224" t="s">
        <v>148</v>
      </c>
      <c r="D224" t="s">
        <v>418</v>
      </c>
      <c r="E224" t="str">
        <f>"02"</f>
        <v>02</v>
      </c>
      <c r="F224">
        <v>6</v>
      </c>
      <c r="G224" t="s">
        <v>21</v>
      </c>
      <c r="I224" t="s">
        <v>18</v>
      </c>
      <c r="J224" s="2"/>
      <c r="K224" s="1" t="s">
        <v>417</v>
      </c>
      <c r="L224">
        <v>2018</v>
      </c>
      <c r="M224" t="s">
        <v>19</v>
      </c>
    </row>
    <row r="225" spans="1:14" ht="30" x14ac:dyDescent="0.25">
      <c r="A225" t="str">
        <f>"2023-05-12"</f>
        <v>2023-05-12</v>
      </c>
      <c r="B225" t="str">
        <f>"1555"</f>
        <v>1555</v>
      </c>
      <c r="C225" t="s">
        <v>151</v>
      </c>
      <c r="D225" t="s">
        <v>420</v>
      </c>
      <c r="E225" t="str">
        <f>"01"</f>
        <v>01</v>
      </c>
      <c r="F225">
        <v>6</v>
      </c>
      <c r="G225" t="s">
        <v>21</v>
      </c>
      <c r="I225" t="s">
        <v>18</v>
      </c>
      <c r="J225" s="2"/>
      <c r="K225" s="1" t="s">
        <v>419</v>
      </c>
      <c r="L225">
        <v>2021</v>
      </c>
      <c r="M225" t="s">
        <v>29</v>
      </c>
    </row>
    <row r="226" spans="1:14" ht="30" x14ac:dyDescent="0.25">
      <c r="A226" t="str">
        <f>"2023-05-12"</f>
        <v>2023-05-12</v>
      </c>
      <c r="B226" t="str">
        <f>"1600"</f>
        <v>1600</v>
      </c>
      <c r="C226" t="s">
        <v>154</v>
      </c>
      <c r="D226" t="s">
        <v>422</v>
      </c>
      <c r="E226" t="str">
        <f>"01"</f>
        <v>01</v>
      </c>
      <c r="F226">
        <v>4</v>
      </c>
      <c r="G226" t="s">
        <v>14</v>
      </c>
      <c r="H226" t="s">
        <v>155</v>
      </c>
      <c r="I226" t="s">
        <v>18</v>
      </c>
      <c r="J226" s="2"/>
      <c r="K226" s="1" t="s">
        <v>421</v>
      </c>
      <c r="L226">
        <v>2017</v>
      </c>
      <c r="M226" t="s">
        <v>19</v>
      </c>
      <c r="N226" t="s">
        <v>24</v>
      </c>
    </row>
    <row r="227" spans="1:14" ht="30" x14ac:dyDescent="0.25">
      <c r="A227" t="str">
        <f>"2023-05-12"</f>
        <v>2023-05-12</v>
      </c>
      <c r="B227" t="str">
        <f>"1630"</f>
        <v>1630</v>
      </c>
      <c r="C227" t="s">
        <v>48</v>
      </c>
      <c r="D227" t="s">
        <v>202</v>
      </c>
      <c r="E227" t="str">
        <f>"02"</f>
        <v>02</v>
      </c>
      <c r="F227">
        <v>3</v>
      </c>
      <c r="G227" t="s">
        <v>14</v>
      </c>
      <c r="I227" t="s">
        <v>18</v>
      </c>
      <c r="J227" s="2"/>
      <c r="K227" s="1" t="s">
        <v>201</v>
      </c>
      <c r="L227">
        <v>1987</v>
      </c>
      <c r="M227" t="s">
        <v>51</v>
      </c>
      <c r="N227" t="s">
        <v>24</v>
      </c>
    </row>
    <row r="228" spans="1:14" ht="75" x14ac:dyDescent="0.25">
      <c r="A228" t="str">
        <f>"2023-05-12"</f>
        <v>2023-05-12</v>
      </c>
      <c r="B228" t="str">
        <f>"1700"</f>
        <v>1700</v>
      </c>
      <c r="C228" t="s">
        <v>161</v>
      </c>
      <c r="D228" t="s">
        <v>424</v>
      </c>
      <c r="E228" t="str">
        <f>"2018"</f>
        <v>2018</v>
      </c>
      <c r="F228">
        <v>21</v>
      </c>
      <c r="G228" t="s">
        <v>14</v>
      </c>
      <c r="I228" t="s">
        <v>18</v>
      </c>
      <c r="J228" s="2"/>
      <c r="K228" s="1" t="s">
        <v>423</v>
      </c>
      <c r="L228">
        <v>2018</v>
      </c>
      <c r="M228" t="s">
        <v>19</v>
      </c>
    </row>
    <row r="229" spans="1:14" ht="75" x14ac:dyDescent="0.25">
      <c r="A229" t="str">
        <f>"2023-05-12"</f>
        <v>2023-05-12</v>
      </c>
      <c r="B229" t="str">
        <f>"1715"</f>
        <v>1715</v>
      </c>
      <c r="C229" t="s">
        <v>232</v>
      </c>
      <c r="D229" t="s">
        <v>426</v>
      </c>
      <c r="E229" t="str">
        <f>"2019"</f>
        <v>2019</v>
      </c>
      <c r="F229">
        <v>2</v>
      </c>
      <c r="G229" t="s">
        <v>14</v>
      </c>
      <c r="I229" t="s">
        <v>18</v>
      </c>
      <c r="J229" s="2"/>
      <c r="K229" s="1" t="s">
        <v>425</v>
      </c>
      <c r="L229">
        <v>2019</v>
      </c>
      <c r="M229" t="s">
        <v>19</v>
      </c>
    </row>
    <row r="230" spans="1:14" ht="60" x14ac:dyDescent="0.25">
      <c r="A230" t="str">
        <f>"2023-05-12"</f>
        <v>2023-05-12</v>
      </c>
      <c r="B230" t="str">
        <f>"1730"</f>
        <v>1730</v>
      </c>
      <c r="C230" t="s">
        <v>427</v>
      </c>
      <c r="D230" t="s">
        <v>429</v>
      </c>
      <c r="E230" t="str">
        <f>"2023"</f>
        <v>2023</v>
      </c>
      <c r="F230">
        <v>17</v>
      </c>
      <c r="G230" t="s">
        <v>61</v>
      </c>
      <c r="I230" t="s">
        <v>18</v>
      </c>
      <c r="J230" s="2"/>
      <c r="K230" s="1" t="s">
        <v>428</v>
      </c>
      <c r="L230">
        <v>2023</v>
      </c>
      <c r="M230" t="s">
        <v>19</v>
      </c>
    </row>
    <row r="231" spans="1:14" ht="60" x14ac:dyDescent="0.25">
      <c r="A231" t="str">
        <f>"2023-05-12"</f>
        <v>2023-05-12</v>
      </c>
      <c r="B231" t="str">
        <f>"1800"</f>
        <v>1800</v>
      </c>
      <c r="C231" t="s">
        <v>430</v>
      </c>
      <c r="D231" t="s">
        <v>432</v>
      </c>
      <c r="E231" t="str">
        <f>"02"</f>
        <v>02</v>
      </c>
      <c r="F231">
        <v>18</v>
      </c>
      <c r="G231" t="s">
        <v>21</v>
      </c>
      <c r="I231" t="s">
        <v>18</v>
      </c>
      <c r="J231" s="2"/>
      <c r="K231" s="1" t="s">
        <v>431</v>
      </c>
      <c r="L231">
        <v>2020</v>
      </c>
      <c r="M231" t="s">
        <v>19</v>
      </c>
    </row>
    <row r="232" spans="1:14" ht="60" x14ac:dyDescent="0.25">
      <c r="A232" t="str">
        <f>"2023-05-12"</f>
        <v>2023-05-12</v>
      </c>
      <c r="B232" t="str">
        <f>"1820"</f>
        <v>1820</v>
      </c>
      <c r="C232" t="s">
        <v>169</v>
      </c>
      <c r="D232" t="s">
        <v>434</v>
      </c>
      <c r="E232" t="str">
        <f>"02"</f>
        <v>02</v>
      </c>
      <c r="F232">
        <v>2</v>
      </c>
      <c r="G232" t="s">
        <v>21</v>
      </c>
      <c r="I232" t="s">
        <v>18</v>
      </c>
      <c r="J232" s="2"/>
      <c r="K232" s="1" t="s">
        <v>433</v>
      </c>
      <c r="L232">
        <v>2020</v>
      </c>
      <c r="M232" t="s">
        <v>19</v>
      </c>
    </row>
    <row r="233" spans="1:14" ht="75" x14ac:dyDescent="0.25">
      <c r="A233" s="7" t="str">
        <f>"2023-05-12"</f>
        <v>2023-05-12</v>
      </c>
      <c r="B233" s="7" t="str">
        <f>"1840"</f>
        <v>1840</v>
      </c>
      <c r="C233" s="7" t="s">
        <v>435</v>
      </c>
      <c r="D233" s="7" t="s">
        <v>437</v>
      </c>
      <c r="E233" s="7" t="str">
        <f>"01"</f>
        <v>01</v>
      </c>
      <c r="F233" s="7">
        <v>3</v>
      </c>
      <c r="G233" s="7" t="s">
        <v>21</v>
      </c>
      <c r="H233" s="7"/>
      <c r="I233" s="7" t="s">
        <v>18</v>
      </c>
      <c r="J233" s="5" t="s">
        <v>503</v>
      </c>
      <c r="K233" s="8" t="s">
        <v>436</v>
      </c>
      <c r="L233" s="7">
        <v>2015</v>
      </c>
      <c r="M233" s="7" t="s">
        <v>36</v>
      </c>
      <c r="N233" s="7" t="s">
        <v>24</v>
      </c>
    </row>
    <row r="234" spans="1:14" ht="75" x14ac:dyDescent="0.25">
      <c r="A234" s="7" t="str">
        <f>"2023-05-12"</f>
        <v>2023-05-12</v>
      </c>
      <c r="B234" s="7" t="str">
        <f>"1930"</f>
        <v>1930</v>
      </c>
      <c r="C234" s="7" t="s">
        <v>438</v>
      </c>
      <c r="D234" s="7" t="s">
        <v>439</v>
      </c>
      <c r="E234" s="7" t="str">
        <f>"01"</f>
        <v>01</v>
      </c>
      <c r="F234" s="7">
        <v>1</v>
      </c>
      <c r="G234" s="7" t="s">
        <v>97</v>
      </c>
      <c r="H234" s="7"/>
      <c r="I234" s="7"/>
      <c r="J234" s="5" t="s">
        <v>518</v>
      </c>
      <c r="K234" s="8" t="s">
        <v>517</v>
      </c>
      <c r="L234" s="7">
        <v>2022</v>
      </c>
      <c r="M234" s="7" t="s">
        <v>139</v>
      </c>
      <c r="N234" s="7"/>
    </row>
    <row r="235" spans="1:14" ht="75" x14ac:dyDescent="0.25">
      <c r="A235" s="7" t="str">
        <f>"2023-05-12"</f>
        <v>2023-05-12</v>
      </c>
      <c r="B235" s="7" t="str">
        <f>"2000"</f>
        <v>2000</v>
      </c>
      <c r="C235" s="7" t="s">
        <v>440</v>
      </c>
      <c r="D235" s="7" t="s">
        <v>40</v>
      </c>
      <c r="E235" s="7" t="str">
        <f>" "</f>
        <v xml:space="preserve"> </v>
      </c>
      <c r="F235" s="7">
        <v>0</v>
      </c>
      <c r="G235" s="7" t="s">
        <v>14</v>
      </c>
      <c r="H235" s="7"/>
      <c r="I235" s="7" t="s">
        <v>18</v>
      </c>
      <c r="J235" s="5" t="s">
        <v>515</v>
      </c>
      <c r="K235" s="8" t="s">
        <v>441</v>
      </c>
      <c r="L235" s="7">
        <v>1993</v>
      </c>
      <c r="M235" s="7" t="s">
        <v>19</v>
      </c>
      <c r="N235" s="7" t="s">
        <v>24</v>
      </c>
    </row>
    <row r="236" spans="1:14" ht="59.25" x14ac:dyDescent="0.25">
      <c r="A236" s="7" t="str">
        <f>"2023-05-12"</f>
        <v>2023-05-12</v>
      </c>
      <c r="B236" s="7" t="str">
        <f>"2140"</f>
        <v>2140</v>
      </c>
      <c r="C236" s="7" t="s">
        <v>442</v>
      </c>
      <c r="D236" s="7" t="s">
        <v>40</v>
      </c>
      <c r="E236" s="7" t="str">
        <f>" "</f>
        <v xml:space="preserve"> </v>
      </c>
      <c r="F236" s="7">
        <v>0</v>
      </c>
      <c r="G236" s="7"/>
      <c r="H236" s="7"/>
      <c r="I236" s="7"/>
      <c r="J236" s="5" t="s">
        <v>510</v>
      </c>
      <c r="K236" s="8" t="s">
        <v>516</v>
      </c>
      <c r="L236" s="7">
        <v>2004</v>
      </c>
      <c r="M236" s="7" t="s">
        <v>36</v>
      </c>
      <c r="N236" s="7"/>
    </row>
    <row r="237" spans="1:14" ht="75" x14ac:dyDescent="0.25">
      <c r="A237" t="str">
        <f>"2023-05-12"</f>
        <v>2023-05-12</v>
      </c>
      <c r="B237" t="str">
        <f>"2335"</f>
        <v>2335</v>
      </c>
      <c r="C237" t="s">
        <v>443</v>
      </c>
      <c r="D237" t="s">
        <v>445</v>
      </c>
      <c r="E237" t="str">
        <f>"03"</f>
        <v>03</v>
      </c>
      <c r="F237">
        <v>11</v>
      </c>
      <c r="G237" t="s">
        <v>14</v>
      </c>
      <c r="I237" t="s">
        <v>18</v>
      </c>
      <c r="J237" s="2"/>
      <c r="K237" s="1" t="s">
        <v>444</v>
      </c>
      <c r="L237">
        <v>2019</v>
      </c>
      <c r="M237" t="s">
        <v>19</v>
      </c>
    </row>
    <row r="238" spans="1:14" ht="60" x14ac:dyDescent="0.25">
      <c r="A238" t="str">
        <f>"2023-05-12"</f>
        <v>2023-05-12</v>
      </c>
      <c r="B238" t="str">
        <f>"2430"</f>
        <v>2430</v>
      </c>
      <c r="C238" t="s">
        <v>446</v>
      </c>
      <c r="D238" t="s">
        <v>448</v>
      </c>
      <c r="E238" t="str">
        <f t="shared" ref="E238:E245" si="5">"02"</f>
        <v>02</v>
      </c>
      <c r="F238">
        <v>0</v>
      </c>
      <c r="G238" t="s">
        <v>14</v>
      </c>
      <c r="I238" t="s">
        <v>18</v>
      </c>
      <c r="J238" s="2"/>
      <c r="K238" s="1" t="s">
        <v>447</v>
      </c>
      <c r="L238">
        <v>2017</v>
      </c>
      <c r="M238" t="s">
        <v>19</v>
      </c>
    </row>
    <row r="239" spans="1:14" ht="75" x14ac:dyDescent="0.25">
      <c r="A239" t="str">
        <f>"2023-05-12"</f>
        <v>2023-05-12</v>
      </c>
      <c r="B239" t="str">
        <f>"2500"</f>
        <v>2500</v>
      </c>
      <c r="C239" t="s">
        <v>13</v>
      </c>
      <c r="D239" t="s">
        <v>449</v>
      </c>
      <c r="E239" t="str">
        <f t="shared" si="5"/>
        <v>02</v>
      </c>
      <c r="F239">
        <v>16</v>
      </c>
      <c r="G239" t="s">
        <v>14</v>
      </c>
      <c r="H239" t="s">
        <v>15</v>
      </c>
      <c r="I239" t="s">
        <v>18</v>
      </c>
      <c r="J239" s="2"/>
      <c r="K239" s="1" t="s">
        <v>16</v>
      </c>
      <c r="L239">
        <v>2011</v>
      </c>
      <c r="M239" t="s">
        <v>19</v>
      </c>
    </row>
    <row r="240" spans="1:14" ht="75" x14ac:dyDescent="0.25">
      <c r="A240" t="str">
        <f>"2023-05-12"</f>
        <v>2023-05-12</v>
      </c>
      <c r="B240" t="str">
        <f>"2600"</f>
        <v>2600</v>
      </c>
      <c r="C240" t="s">
        <v>13</v>
      </c>
      <c r="D240" t="s">
        <v>449</v>
      </c>
      <c r="E240" t="str">
        <f t="shared" si="5"/>
        <v>02</v>
      </c>
      <c r="F240">
        <v>16</v>
      </c>
      <c r="G240" t="s">
        <v>14</v>
      </c>
      <c r="H240" t="s">
        <v>15</v>
      </c>
      <c r="I240" t="s">
        <v>18</v>
      </c>
      <c r="J240" s="2"/>
      <c r="K240" s="1" t="s">
        <v>16</v>
      </c>
      <c r="L240">
        <v>2011</v>
      </c>
      <c r="M240" t="s">
        <v>19</v>
      </c>
    </row>
    <row r="241" spans="1:14" ht="75" x14ac:dyDescent="0.25">
      <c r="A241" t="str">
        <f>"2023-05-12"</f>
        <v>2023-05-12</v>
      </c>
      <c r="B241" t="str">
        <f>"2700"</f>
        <v>2700</v>
      </c>
      <c r="C241" t="s">
        <v>13</v>
      </c>
      <c r="D241" t="s">
        <v>449</v>
      </c>
      <c r="E241" t="str">
        <f t="shared" si="5"/>
        <v>02</v>
      </c>
      <c r="F241">
        <v>16</v>
      </c>
      <c r="G241" t="s">
        <v>14</v>
      </c>
      <c r="H241" t="s">
        <v>15</v>
      </c>
      <c r="I241" t="s">
        <v>18</v>
      </c>
      <c r="J241" s="2"/>
      <c r="K241" s="1" t="s">
        <v>16</v>
      </c>
      <c r="L241">
        <v>2011</v>
      </c>
      <c r="M241" t="s">
        <v>19</v>
      </c>
    </row>
    <row r="242" spans="1:14" ht="75" x14ac:dyDescent="0.25">
      <c r="A242" t="str">
        <f>"2023-05-12"</f>
        <v>2023-05-12</v>
      </c>
      <c r="B242" t="str">
        <f>"2800"</f>
        <v>2800</v>
      </c>
      <c r="C242" t="s">
        <v>13</v>
      </c>
      <c r="D242" t="s">
        <v>449</v>
      </c>
      <c r="E242" t="str">
        <f t="shared" si="5"/>
        <v>02</v>
      </c>
      <c r="F242">
        <v>16</v>
      </c>
      <c r="G242" t="s">
        <v>14</v>
      </c>
      <c r="H242" t="s">
        <v>15</v>
      </c>
      <c r="I242" t="s">
        <v>18</v>
      </c>
      <c r="J242" s="2"/>
      <c r="K242" s="1" t="s">
        <v>16</v>
      </c>
      <c r="L242">
        <v>2011</v>
      </c>
      <c r="M242" t="s">
        <v>19</v>
      </c>
    </row>
    <row r="243" spans="1:14" ht="75" x14ac:dyDescent="0.25">
      <c r="A243" t="str">
        <f>"2023-05-13"</f>
        <v>2023-05-13</v>
      </c>
      <c r="B243" t="str">
        <f>"0500"</f>
        <v>0500</v>
      </c>
      <c r="C243" t="s">
        <v>13</v>
      </c>
      <c r="D243" t="s">
        <v>449</v>
      </c>
      <c r="E243" t="str">
        <f t="shared" si="5"/>
        <v>02</v>
      </c>
      <c r="F243">
        <v>16</v>
      </c>
      <c r="G243" t="s">
        <v>14</v>
      </c>
      <c r="H243" t="s">
        <v>15</v>
      </c>
      <c r="I243" t="s">
        <v>18</v>
      </c>
      <c r="J243" s="2"/>
      <c r="K243" s="1" t="s">
        <v>16</v>
      </c>
      <c r="L243">
        <v>2011</v>
      </c>
      <c r="M243" t="s">
        <v>19</v>
      </c>
    </row>
    <row r="244" spans="1:14" ht="30" x14ac:dyDescent="0.25">
      <c r="A244" t="str">
        <f>"2023-05-13"</f>
        <v>2023-05-13</v>
      </c>
      <c r="B244" t="str">
        <f>"0600"</f>
        <v>0600</v>
      </c>
      <c r="C244" t="s">
        <v>20</v>
      </c>
      <c r="D244" t="s">
        <v>450</v>
      </c>
      <c r="E244" t="str">
        <f t="shared" si="5"/>
        <v>02</v>
      </c>
      <c r="F244">
        <v>6</v>
      </c>
      <c r="G244" t="s">
        <v>21</v>
      </c>
      <c r="I244" t="s">
        <v>18</v>
      </c>
      <c r="J244" s="2"/>
      <c r="K244" s="1" t="s">
        <v>22</v>
      </c>
      <c r="L244">
        <v>2019</v>
      </c>
      <c r="M244" t="s">
        <v>19</v>
      </c>
    </row>
    <row r="245" spans="1:14" ht="30" x14ac:dyDescent="0.25">
      <c r="A245" t="str">
        <f>"2023-05-13"</f>
        <v>2023-05-13</v>
      </c>
      <c r="B245" t="str">
        <f>"0625"</f>
        <v>0625</v>
      </c>
      <c r="C245" t="s">
        <v>20</v>
      </c>
      <c r="D245" t="s">
        <v>23</v>
      </c>
      <c r="E245" t="str">
        <f t="shared" si="5"/>
        <v>02</v>
      </c>
      <c r="F245">
        <v>7</v>
      </c>
      <c r="G245" t="s">
        <v>21</v>
      </c>
      <c r="I245" t="s">
        <v>18</v>
      </c>
      <c r="J245" s="2"/>
      <c r="K245" s="1" t="s">
        <v>22</v>
      </c>
      <c r="L245">
        <v>2019</v>
      </c>
      <c r="M245" t="s">
        <v>19</v>
      </c>
    </row>
    <row r="246" spans="1:14" ht="60" x14ac:dyDescent="0.25">
      <c r="A246" t="str">
        <f>"2023-05-13"</f>
        <v>2023-05-13</v>
      </c>
      <c r="B246" t="str">
        <f>"0650"</f>
        <v>0650</v>
      </c>
      <c r="C246" t="s">
        <v>26</v>
      </c>
      <c r="D246" t="s">
        <v>452</v>
      </c>
      <c r="E246" t="str">
        <f>"01"</f>
        <v>01</v>
      </c>
      <c r="F246">
        <v>4</v>
      </c>
      <c r="G246" t="s">
        <v>21</v>
      </c>
      <c r="I246" t="s">
        <v>18</v>
      </c>
      <c r="J246" s="2"/>
      <c r="K246" s="1" t="s">
        <v>451</v>
      </c>
      <c r="L246">
        <v>2018</v>
      </c>
      <c r="M246" t="s">
        <v>29</v>
      </c>
    </row>
    <row r="247" spans="1:14" ht="75" x14ac:dyDescent="0.25">
      <c r="A247" t="str">
        <f>"2023-05-13"</f>
        <v>2023-05-13</v>
      </c>
      <c r="B247" t="str">
        <f>"0715"</f>
        <v>0715</v>
      </c>
      <c r="C247" t="s">
        <v>30</v>
      </c>
      <c r="D247" t="s">
        <v>454</v>
      </c>
      <c r="E247" t="str">
        <f>"01"</f>
        <v>01</v>
      </c>
      <c r="F247">
        <v>8</v>
      </c>
      <c r="G247" t="s">
        <v>21</v>
      </c>
      <c r="I247" t="s">
        <v>18</v>
      </c>
      <c r="J247" s="2"/>
      <c r="K247" s="1" t="s">
        <v>453</v>
      </c>
      <c r="L247">
        <v>2016</v>
      </c>
      <c r="M247" t="s">
        <v>19</v>
      </c>
    </row>
    <row r="248" spans="1:14" ht="30" x14ac:dyDescent="0.25">
      <c r="A248" t="str">
        <f>"2023-05-13"</f>
        <v>2023-05-13</v>
      </c>
      <c r="B248" t="str">
        <f>"0730"</f>
        <v>0730</v>
      </c>
      <c r="C248" t="s">
        <v>33</v>
      </c>
      <c r="D248" t="s">
        <v>455</v>
      </c>
      <c r="E248" t="str">
        <f>"02"</f>
        <v>02</v>
      </c>
      <c r="F248">
        <v>2</v>
      </c>
      <c r="G248" t="s">
        <v>21</v>
      </c>
      <c r="I248" t="s">
        <v>18</v>
      </c>
      <c r="J248" s="2"/>
      <c r="K248" s="1" t="s">
        <v>391</v>
      </c>
      <c r="L248">
        <v>2011</v>
      </c>
      <c r="M248" t="s">
        <v>19</v>
      </c>
    </row>
    <row r="249" spans="1:14" ht="45" x14ac:dyDescent="0.25">
      <c r="A249" t="str">
        <f>"2023-05-13"</f>
        <v>2023-05-13</v>
      </c>
      <c r="B249" t="str">
        <f>"0755"</f>
        <v>0755</v>
      </c>
      <c r="C249" t="s">
        <v>37</v>
      </c>
      <c r="D249" t="s">
        <v>290</v>
      </c>
      <c r="E249" t="str">
        <f>"03"</f>
        <v>03</v>
      </c>
      <c r="F249">
        <v>8</v>
      </c>
      <c r="G249" t="s">
        <v>21</v>
      </c>
      <c r="I249" t="s">
        <v>18</v>
      </c>
      <c r="J249" s="2"/>
      <c r="K249" s="1" t="s">
        <v>289</v>
      </c>
      <c r="L249">
        <v>0</v>
      </c>
      <c r="M249" t="s">
        <v>40</v>
      </c>
    </row>
    <row r="250" spans="1:14" ht="45" x14ac:dyDescent="0.25">
      <c r="A250" t="str">
        <f>"2023-05-13"</f>
        <v>2023-05-13</v>
      </c>
      <c r="B250" t="str">
        <f>"0805"</f>
        <v>0805</v>
      </c>
      <c r="C250" t="s">
        <v>41</v>
      </c>
      <c r="D250" t="s">
        <v>457</v>
      </c>
      <c r="E250" t="str">
        <f>"01"</f>
        <v>01</v>
      </c>
      <c r="F250">
        <v>20</v>
      </c>
      <c r="G250" t="s">
        <v>21</v>
      </c>
      <c r="I250" t="s">
        <v>18</v>
      </c>
      <c r="J250" s="2"/>
      <c r="K250" s="1" t="s">
        <v>456</v>
      </c>
      <c r="L250">
        <v>2020</v>
      </c>
      <c r="M250" t="s">
        <v>29</v>
      </c>
    </row>
    <row r="251" spans="1:14" ht="60" x14ac:dyDescent="0.25">
      <c r="A251" t="str">
        <f>"2023-05-13"</f>
        <v>2023-05-13</v>
      </c>
      <c r="B251" t="str">
        <f>"0815"</f>
        <v>0815</v>
      </c>
      <c r="C251" t="s">
        <v>44</v>
      </c>
      <c r="D251" t="s">
        <v>459</v>
      </c>
      <c r="E251" t="str">
        <f>"02"</f>
        <v>02</v>
      </c>
      <c r="F251">
        <v>12</v>
      </c>
      <c r="G251" t="s">
        <v>21</v>
      </c>
      <c r="I251" t="s">
        <v>18</v>
      </c>
      <c r="J251" s="2"/>
      <c r="K251" s="1" t="s">
        <v>458</v>
      </c>
      <c r="L251">
        <v>2021</v>
      </c>
      <c r="M251" t="s">
        <v>47</v>
      </c>
    </row>
    <row r="252" spans="1:14" ht="45" x14ac:dyDescent="0.25">
      <c r="A252" t="str">
        <f>"2023-05-13"</f>
        <v>2023-05-13</v>
      </c>
      <c r="B252" t="str">
        <f>"0820"</f>
        <v>0820</v>
      </c>
      <c r="C252" t="s">
        <v>48</v>
      </c>
      <c r="D252" t="s">
        <v>461</v>
      </c>
      <c r="E252" t="str">
        <f>"02"</f>
        <v>02</v>
      </c>
      <c r="F252">
        <v>7</v>
      </c>
      <c r="G252" t="s">
        <v>14</v>
      </c>
      <c r="I252" t="s">
        <v>18</v>
      </c>
      <c r="J252" s="2"/>
      <c r="K252" s="1" t="s">
        <v>460</v>
      </c>
      <c r="L252">
        <v>1987</v>
      </c>
      <c r="M252" t="s">
        <v>51</v>
      </c>
      <c r="N252" t="s">
        <v>24</v>
      </c>
    </row>
    <row r="253" spans="1:14" ht="60" x14ac:dyDescent="0.25">
      <c r="A253" t="str">
        <f>"2023-05-13"</f>
        <v>2023-05-13</v>
      </c>
      <c r="B253" t="str">
        <f>"0845"</f>
        <v>0845</v>
      </c>
      <c r="C253" t="s">
        <v>52</v>
      </c>
      <c r="D253" t="s">
        <v>463</v>
      </c>
      <c r="E253" t="str">
        <f>"03"</f>
        <v>03</v>
      </c>
      <c r="F253">
        <v>6</v>
      </c>
      <c r="G253" t="s">
        <v>14</v>
      </c>
      <c r="H253" t="s">
        <v>125</v>
      </c>
      <c r="I253" t="s">
        <v>18</v>
      </c>
      <c r="J253" s="2"/>
      <c r="K253" s="1" t="s">
        <v>462</v>
      </c>
      <c r="L253">
        <v>2015</v>
      </c>
      <c r="M253" t="s">
        <v>19</v>
      </c>
    </row>
    <row r="254" spans="1:14" ht="60" x14ac:dyDescent="0.25">
      <c r="A254" t="str">
        <f>"2023-05-13"</f>
        <v>2023-05-13</v>
      </c>
      <c r="B254" t="str">
        <f>"0910"</f>
        <v>0910</v>
      </c>
      <c r="C254" t="s">
        <v>55</v>
      </c>
      <c r="D254" t="s">
        <v>465</v>
      </c>
      <c r="E254" t="str">
        <f>"04"</f>
        <v>04</v>
      </c>
      <c r="F254">
        <v>5</v>
      </c>
      <c r="G254" t="s">
        <v>21</v>
      </c>
      <c r="I254" t="s">
        <v>18</v>
      </c>
      <c r="J254" s="2"/>
      <c r="K254" s="1" t="s">
        <v>464</v>
      </c>
      <c r="L254">
        <v>2020</v>
      </c>
      <c r="M254" t="s">
        <v>29</v>
      </c>
    </row>
    <row r="255" spans="1:14" ht="45" x14ac:dyDescent="0.25">
      <c r="A255" t="str">
        <f>"2023-05-13"</f>
        <v>2023-05-13</v>
      </c>
      <c r="B255" t="str">
        <f>"0935"</f>
        <v>0935</v>
      </c>
      <c r="C255" t="s">
        <v>55</v>
      </c>
      <c r="D255" t="s">
        <v>467</v>
      </c>
      <c r="E255" t="str">
        <f>"04"</f>
        <v>04</v>
      </c>
      <c r="F255">
        <v>6</v>
      </c>
      <c r="G255" t="s">
        <v>21</v>
      </c>
      <c r="I255" t="s">
        <v>18</v>
      </c>
      <c r="J255" s="2"/>
      <c r="K255" s="1" t="s">
        <v>466</v>
      </c>
      <c r="L255">
        <v>2020</v>
      </c>
      <c r="M255" t="s">
        <v>29</v>
      </c>
    </row>
    <row r="256" spans="1:14" ht="75" x14ac:dyDescent="0.25">
      <c r="A256" t="str">
        <f>"2023-05-13"</f>
        <v>2023-05-13</v>
      </c>
      <c r="B256" t="str">
        <f>"1000"</f>
        <v>1000</v>
      </c>
      <c r="C256" t="s">
        <v>440</v>
      </c>
      <c r="D256" t="s">
        <v>40</v>
      </c>
      <c r="E256" t="str">
        <f>" "</f>
        <v xml:space="preserve"> </v>
      </c>
      <c r="F256">
        <v>0</v>
      </c>
      <c r="G256" t="s">
        <v>14</v>
      </c>
      <c r="I256" t="s">
        <v>18</v>
      </c>
      <c r="J256" s="2"/>
      <c r="K256" s="1" t="s">
        <v>441</v>
      </c>
      <c r="L256">
        <v>1993</v>
      </c>
      <c r="M256" t="s">
        <v>19</v>
      </c>
      <c r="N256" t="s">
        <v>24</v>
      </c>
    </row>
    <row r="257" spans="1:14" ht="60" x14ac:dyDescent="0.25">
      <c r="A257" t="str">
        <f>"2023-05-13"</f>
        <v>2023-05-13</v>
      </c>
      <c r="B257" t="str">
        <f>"1140"</f>
        <v>1140</v>
      </c>
      <c r="C257" t="s">
        <v>468</v>
      </c>
      <c r="D257" t="s">
        <v>40</v>
      </c>
      <c r="E257" t="str">
        <f>" "</f>
        <v xml:space="preserve"> </v>
      </c>
      <c r="F257">
        <v>0</v>
      </c>
      <c r="G257" t="s">
        <v>14</v>
      </c>
      <c r="I257" t="s">
        <v>18</v>
      </c>
      <c r="J257" s="2"/>
      <c r="K257" s="1" t="s">
        <v>469</v>
      </c>
      <c r="L257">
        <v>2015</v>
      </c>
      <c r="M257" t="s">
        <v>19</v>
      </c>
    </row>
    <row r="258" spans="1:14" ht="75" x14ac:dyDescent="0.25">
      <c r="A258" t="str">
        <f>"2023-05-13"</f>
        <v>2023-05-13</v>
      </c>
      <c r="B258" t="str">
        <f>"1315"</f>
        <v>1315</v>
      </c>
      <c r="C258" t="s">
        <v>435</v>
      </c>
      <c r="D258" t="s">
        <v>437</v>
      </c>
      <c r="E258" t="str">
        <f>"01"</f>
        <v>01</v>
      </c>
      <c r="F258">
        <v>3</v>
      </c>
      <c r="G258" t="s">
        <v>21</v>
      </c>
      <c r="I258" t="s">
        <v>18</v>
      </c>
      <c r="J258" s="2"/>
      <c r="K258" s="1" t="s">
        <v>436</v>
      </c>
      <c r="L258">
        <v>2015</v>
      </c>
      <c r="M258" t="s">
        <v>36</v>
      </c>
      <c r="N258" t="s">
        <v>24</v>
      </c>
    </row>
    <row r="259" spans="1:14" ht="75" x14ac:dyDescent="0.25">
      <c r="A259" t="str">
        <f>"2023-05-13"</f>
        <v>2023-05-13</v>
      </c>
      <c r="B259" t="str">
        <f>"1405"</f>
        <v>1405</v>
      </c>
      <c r="C259" t="s">
        <v>443</v>
      </c>
      <c r="D259" t="s">
        <v>445</v>
      </c>
      <c r="E259" t="str">
        <f>"03"</f>
        <v>03</v>
      </c>
      <c r="F259">
        <v>11</v>
      </c>
      <c r="G259" t="s">
        <v>14</v>
      </c>
      <c r="I259" t="s">
        <v>18</v>
      </c>
      <c r="J259" s="2"/>
      <c r="K259" s="1" t="s">
        <v>444</v>
      </c>
      <c r="L259">
        <v>2019</v>
      </c>
      <c r="M259" t="s">
        <v>19</v>
      </c>
    </row>
    <row r="260" spans="1:14" ht="60" x14ac:dyDescent="0.25">
      <c r="A260" t="str">
        <f>"2023-05-13"</f>
        <v>2023-05-13</v>
      </c>
      <c r="B260" t="str">
        <f>"1505"</f>
        <v>1505</v>
      </c>
      <c r="C260" t="s">
        <v>317</v>
      </c>
      <c r="D260" t="s">
        <v>317</v>
      </c>
      <c r="E260" t="str">
        <f>" "</f>
        <v xml:space="preserve"> </v>
      </c>
      <c r="F260">
        <v>0</v>
      </c>
      <c r="G260" t="s">
        <v>21</v>
      </c>
      <c r="I260" t="s">
        <v>18</v>
      </c>
      <c r="J260" s="2"/>
      <c r="K260" s="1" t="s">
        <v>318</v>
      </c>
      <c r="L260">
        <v>2013</v>
      </c>
      <c r="M260" t="s">
        <v>19</v>
      </c>
    </row>
    <row r="261" spans="1:14" ht="45" x14ac:dyDescent="0.25">
      <c r="A261" t="str">
        <f>"2023-05-13"</f>
        <v>2023-05-13</v>
      </c>
      <c r="B261" t="str">
        <f>"1615"</f>
        <v>1615</v>
      </c>
      <c r="C261" t="s">
        <v>470</v>
      </c>
      <c r="D261" t="s">
        <v>472</v>
      </c>
      <c r="E261" t="str">
        <f>"01"</f>
        <v>01</v>
      </c>
      <c r="F261">
        <v>0</v>
      </c>
      <c r="G261" t="s">
        <v>14</v>
      </c>
      <c r="I261" t="s">
        <v>18</v>
      </c>
      <c r="J261" s="2"/>
      <c r="K261" s="1" t="s">
        <v>471</v>
      </c>
      <c r="L261">
        <v>2015</v>
      </c>
      <c r="M261" t="s">
        <v>19</v>
      </c>
    </row>
    <row r="262" spans="1:14" ht="45" x14ac:dyDescent="0.25">
      <c r="A262" t="str">
        <f>"2023-05-13"</f>
        <v>2023-05-13</v>
      </c>
      <c r="B262" t="str">
        <f>"1650"</f>
        <v>1650</v>
      </c>
      <c r="C262" t="s">
        <v>473</v>
      </c>
      <c r="D262" t="s">
        <v>475</v>
      </c>
      <c r="E262" t="str">
        <f>"01"</f>
        <v>01</v>
      </c>
      <c r="F262">
        <v>4</v>
      </c>
      <c r="G262" t="s">
        <v>21</v>
      </c>
      <c r="I262" t="s">
        <v>18</v>
      </c>
      <c r="J262" s="2"/>
      <c r="K262" s="1" t="s">
        <v>474</v>
      </c>
      <c r="L262">
        <v>2011</v>
      </c>
      <c r="M262" t="s">
        <v>19</v>
      </c>
    </row>
    <row r="263" spans="1:14" ht="60" x14ac:dyDescent="0.25">
      <c r="A263" t="str">
        <f>"2023-05-13"</f>
        <v>2023-05-13</v>
      </c>
      <c r="B263" t="str">
        <f>"1750"</f>
        <v>1750</v>
      </c>
      <c r="C263" t="s">
        <v>476</v>
      </c>
      <c r="D263" t="s">
        <v>478</v>
      </c>
      <c r="E263" t="str">
        <f>"01"</f>
        <v>01</v>
      </c>
      <c r="F263">
        <v>5</v>
      </c>
      <c r="G263" t="s">
        <v>14</v>
      </c>
      <c r="I263" t="s">
        <v>18</v>
      </c>
      <c r="J263" s="2"/>
      <c r="K263" s="1" t="s">
        <v>477</v>
      </c>
      <c r="L263">
        <v>2020</v>
      </c>
      <c r="M263" t="s">
        <v>29</v>
      </c>
    </row>
    <row r="264" spans="1:14" ht="30" x14ac:dyDescent="0.25">
      <c r="A264" t="str">
        <f>"2023-05-13"</f>
        <v>2023-05-13</v>
      </c>
      <c r="B264" t="str">
        <f>"1820"</f>
        <v>1820</v>
      </c>
      <c r="C264" t="s">
        <v>479</v>
      </c>
      <c r="D264" t="s">
        <v>481</v>
      </c>
      <c r="E264" t="str">
        <f>"01"</f>
        <v>01</v>
      </c>
      <c r="F264">
        <v>13</v>
      </c>
      <c r="G264" t="s">
        <v>14</v>
      </c>
      <c r="H264" t="s">
        <v>125</v>
      </c>
      <c r="I264" t="s">
        <v>18</v>
      </c>
      <c r="J264" s="2"/>
      <c r="K264" s="1" t="s">
        <v>480</v>
      </c>
      <c r="L264">
        <v>2020</v>
      </c>
      <c r="M264" t="s">
        <v>29</v>
      </c>
    </row>
    <row r="265" spans="1:14" ht="60" x14ac:dyDescent="0.25">
      <c r="A265" t="str">
        <f>"2023-05-13"</f>
        <v>2023-05-13</v>
      </c>
      <c r="B265" t="str">
        <f>"1850"</f>
        <v>1850</v>
      </c>
      <c r="C265" t="s">
        <v>90</v>
      </c>
      <c r="D265" t="s">
        <v>482</v>
      </c>
      <c r="E265" t="str">
        <f>"2023"</f>
        <v>2023</v>
      </c>
      <c r="F265">
        <v>89</v>
      </c>
      <c r="G265" t="s">
        <v>61</v>
      </c>
      <c r="J265" s="2"/>
      <c r="K265" s="1" t="s">
        <v>91</v>
      </c>
      <c r="L265">
        <v>2023</v>
      </c>
      <c r="M265" t="s">
        <v>19</v>
      </c>
    </row>
    <row r="266" spans="1:14" ht="75" x14ac:dyDescent="0.25">
      <c r="A266" s="7" t="str">
        <f>"2023-05-13"</f>
        <v>2023-05-13</v>
      </c>
      <c r="B266" s="7" t="str">
        <f>"1900"</f>
        <v>1900</v>
      </c>
      <c r="C266" s="7" t="s">
        <v>483</v>
      </c>
      <c r="D266" s="7" t="s">
        <v>485</v>
      </c>
      <c r="E266" s="7" t="str">
        <f>"01"</f>
        <v>01</v>
      </c>
      <c r="F266" s="7">
        <v>7</v>
      </c>
      <c r="G266" s="7" t="s">
        <v>14</v>
      </c>
      <c r="H266" s="7" t="s">
        <v>155</v>
      </c>
      <c r="I266" s="7" t="s">
        <v>18</v>
      </c>
      <c r="J266" s="5" t="s">
        <v>504</v>
      </c>
      <c r="K266" s="6" t="s">
        <v>484</v>
      </c>
      <c r="L266" s="7">
        <v>2021</v>
      </c>
      <c r="M266" s="7" t="s">
        <v>29</v>
      </c>
      <c r="N266" s="7"/>
    </row>
    <row r="267" spans="1:14" ht="75" x14ac:dyDescent="0.25">
      <c r="A267" s="7" t="str">
        <f>"2023-05-13"</f>
        <v>2023-05-13</v>
      </c>
      <c r="B267" s="7" t="str">
        <f>"1930"</f>
        <v>1930</v>
      </c>
      <c r="C267" s="7" t="s">
        <v>486</v>
      </c>
      <c r="D267" s="7" t="s">
        <v>486</v>
      </c>
      <c r="E267" s="7" t="str">
        <f>" "</f>
        <v xml:space="preserve"> </v>
      </c>
      <c r="F267" s="7">
        <v>0</v>
      </c>
      <c r="G267" s="7" t="s">
        <v>14</v>
      </c>
      <c r="H267" s="7"/>
      <c r="I267" s="7" t="s">
        <v>18</v>
      </c>
      <c r="J267" s="5" t="s">
        <v>503</v>
      </c>
      <c r="K267" s="8" t="s">
        <v>487</v>
      </c>
      <c r="L267" s="7">
        <v>2013</v>
      </c>
      <c r="M267" s="7" t="s">
        <v>47</v>
      </c>
      <c r="N267" s="7" t="s">
        <v>24</v>
      </c>
    </row>
    <row r="268" spans="1:14" x14ac:dyDescent="0.25">
      <c r="A268" s="7" t="str">
        <f>"2023-05-13"</f>
        <v>2023-05-13</v>
      </c>
      <c r="B268" s="7" t="str">
        <f>"2030"</f>
        <v>2030</v>
      </c>
      <c r="C268" s="7" t="s">
        <v>488</v>
      </c>
      <c r="D268" s="7" t="s">
        <v>490</v>
      </c>
      <c r="E268" s="7" t="str">
        <f>"01"</f>
        <v>01</v>
      </c>
      <c r="F268" s="7">
        <v>7</v>
      </c>
      <c r="G268" s="7" t="s">
        <v>97</v>
      </c>
      <c r="H268" s="7" t="s">
        <v>489</v>
      </c>
      <c r="I268" s="7" t="s">
        <v>18</v>
      </c>
      <c r="J268" s="5" t="s">
        <v>504</v>
      </c>
      <c r="K268" s="6" t="s">
        <v>519</v>
      </c>
      <c r="L268" s="7">
        <v>2022</v>
      </c>
      <c r="M268" s="7" t="s">
        <v>19</v>
      </c>
      <c r="N268" s="7" t="s">
        <v>24</v>
      </c>
    </row>
    <row r="269" spans="1:14" ht="60" x14ac:dyDescent="0.25">
      <c r="A269" s="7" t="str">
        <f>"2023-05-13"</f>
        <v>2023-05-13</v>
      </c>
      <c r="B269" s="7" t="str">
        <f>"2130"</f>
        <v>2130</v>
      </c>
      <c r="C269" s="7" t="s">
        <v>491</v>
      </c>
      <c r="D269" s="7" t="s">
        <v>40</v>
      </c>
      <c r="E269" s="7" t="str">
        <f>" "</f>
        <v xml:space="preserve"> </v>
      </c>
      <c r="F269" s="7">
        <v>0</v>
      </c>
      <c r="G269" s="7"/>
      <c r="H269" s="7"/>
      <c r="I269" s="7"/>
      <c r="J269" s="5" t="s">
        <v>507</v>
      </c>
      <c r="K269" s="8" t="s">
        <v>520</v>
      </c>
      <c r="L269" s="7">
        <v>1998</v>
      </c>
      <c r="M269" s="7" t="s">
        <v>36</v>
      </c>
      <c r="N269" s="7"/>
    </row>
    <row r="270" spans="1:14" ht="60" x14ac:dyDescent="0.25">
      <c r="A270" t="str">
        <f>"2023-05-13"</f>
        <v>2023-05-13</v>
      </c>
      <c r="B270" t="str">
        <f>"2345"</f>
        <v>2345</v>
      </c>
      <c r="C270" t="s">
        <v>446</v>
      </c>
      <c r="D270" t="s">
        <v>493</v>
      </c>
      <c r="E270" t="str">
        <f>"02"</f>
        <v>02</v>
      </c>
      <c r="F270">
        <v>0</v>
      </c>
      <c r="G270" t="s">
        <v>21</v>
      </c>
      <c r="I270" t="s">
        <v>18</v>
      </c>
      <c r="J270" s="2"/>
      <c r="K270" s="1" t="s">
        <v>492</v>
      </c>
      <c r="L270">
        <v>2017</v>
      </c>
      <c r="M270" t="s">
        <v>19</v>
      </c>
    </row>
    <row r="271" spans="1:14" ht="45" x14ac:dyDescent="0.25">
      <c r="A271" t="str">
        <f>"2023-05-13"</f>
        <v>2023-05-13</v>
      </c>
      <c r="B271" t="str">
        <f>"2400"</f>
        <v>2400</v>
      </c>
      <c r="C271" t="s">
        <v>13</v>
      </c>
      <c r="D271" t="s">
        <v>495</v>
      </c>
      <c r="E271" t="str">
        <f>"03"</f>
        <v>03</v>
      </c>
      <c r="F271">
        <v>1</v>
      </c>
      <c r="G271" t="s">
        <v>14</v>
      </c>
      <c r="H271" t="s">
        <v>87</v>
      </c>
      <c r="I271" t="s">
        <v>18</v>
      </c>
      <c r="J271" s="2"/>
      <c r="K271" s="1" t="s">
        <v>494</v>
      </c>
      <c r="L271">
        <v>2012</v>
      </c>
      <c r="M271" t="s">
        <v>19</v>
      </c>
    </row>
    <row r="272" spans="1:14" ht="45" x14ac:dyDescent="0.25">
      <c r="A272" t="str">
        <f>"2023-05-13"</f>
        <v>2023-05-13</v>
      </c>
      <c r="B272" t="str">
        <f>"2500"</f>
        <v>2500</v>
      </c>
      <c r="C272" t="s">
        <v>13</v>
      </c>
      <c r="D272" t="s">
        <v>495</v>
      </c>
      <c r="E272" t="str">
        <f>"03"</f>
        <v>03</v>
      </c>
      <c r="F272">
        <v>1</v>
      </c>
      <c r="G272" t="s">
        <v>14</v>
      </c>
      <c r="H272" t="s">
        <v>87</v>
      </c>
      <c r="I272" t="s">
        <v>18</v>
      </c>
      <c r="J272" s="2"/>
      <c r="K272" s="1" t="s">
        <v>494</v>
      </c>
      <c r="L272">
        <v>2012</v>
      </c>
      <c r="M272" t="s">
        <v>19</v>
      </c>
    </row>
    <row r="273" spans="1:13" ht="45" x14ac:dyDescent="0.25">
      <c r="A273" t="str">
        <f>"2023-05-13"</f>
        <v>2023-05-13</v>
      </c>
      <c r="B273" t="str">
        <f>"2600"</f>
        <v>2600</v>
      </c>
      <c r="C273" t="s">
        <v>13</v>
      </c>
      <c r="D273" t="s">
        <v>495</v>
      </c>
      <c r="E273" t="str">
        <f>"03"</f>
        <v>03</v>
      </c>
      <c r="F273">
        <v>1</v>
      </c>
      <c r="G273" t="s">
        <v>14</v>
      </c>
      <c r="H273" t="s">
        <v>87</v>
      </c>
      <c r="I273" t="s">
        <v>18</v>
      </c>
      <c r="J273" s="2"/>
      <c r="K273" s="1" t="s">
        <v>494</v>
      </c>
      <c r="L273">
        <v>2012</v>
      </c>
      <c r="M273" t="s">
        <v>19</v>
      </c>
    </row>
    <row r="274" spans="1:13" ht="45" x14ac:dyDescent="0.25">
      <c r="A274" t="str">
        <f>"2023-05-13"</f>
        <v>2023-05-13</v>
      </c>
      <c r="B274" t="str">
        <f>"2700"</f>
        <v>2700</v>
      </c>
      <c r="C274" t="s">
        <v>13</v>
      </c>
      <c r="D274" t="s">
        <v>495</v>
      </c>
      <c r="E274" t="str">
        <f>"03"</f>
        <v>03</v>
      </c>
      <c r="F274">
        <v>1</v>
      </c>
      <c r="G274" t="s">
        <v>14</v>
      </c>
      <c r="H274" t="s">
        <v>87</v>
      </c>
      <c r="I274" t="s">
        <v>18</v>
      </c>
      <c r="J274" s="2"/>
      <c r="K274" s="1" t="s">
        <v>494</v>
      </c>
      <c r="L274">
        <v>2012</v>
      </c>
      <c r="M274" t="s">
        <v>19</v>
      </c>
    </row>
    <row r="275" spans="1:13" ht="45" x14ac:dyDescent="0.25">
      <c r="A275" t="str">
        <f>"2023-05-13"</f>
        <v>2023-05-13</v>
      </c>
      <c r="B275" t="str">
        <f>"2800"</f>
        <v>2800</v>
      </c>
      <c r="C275" t="s">
        <v>13</v>
      </c>
      <c r="D275" t="s">
        <v>495</v>
      </c>
      <c r="E275" t="str">
        <f>"03"</f>
        <v>03</v>
      </c>
      <c r="F275">
        <v>1</v>
      </c>
      <c r="G275" t="s">
        <v>14</v>
      </c>
      <c r="H275" t="s">
        <v>87</v>
      </c>
      <c r="I275" t="s">
        <v>18</v>
      </c>
      <c r="J275" s="2"/>
      <c r="K275" s="1" t="s">
        <v>494</v>
      </c>
      <c r="L275">
        <v>2012</v>
      </c>
      <c r="M275" t="s">
        <v>19</v>
      </c>
    </row>
  </sheetData>
  <autoFilter ref="A3:N275"/>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Publicity Program Guide 1513476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Carrie Henry</dc:creator>
  <cp:lastModifiedBy>Carrie Henry</cp:lastModifiedBy>
  <dcterms:created xsi:type="dcterms:W3CDTF">2023-04-04T06:21:42Z</dcterms:created>
  <dcterms:modified xsi:type="dcterms:W3CDTF">2023-04-04T06:23:48Z</dcterms:modified>
</cp:coreProperties>
</file>